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1170" yWindow="375" windowWidth="22485" windowHeight="12855" tabRatio="914" activeTab="1"/>
  </bookViews>
  <sheets>
    <sheet name="Rekapitulace" sheetId="21" r:id="rId1"/>
    <sheet name="D.1.1. ASŘ - NS + BP" sheetId="28" r:id="rId2"/>
  </sheets>
  <externalReferences>
    <externalReference r:id="rId3"/>
    <externalReference r:id="rId4"/>
    <externalReference r:id="rId5"/>
    <externalReference r:id="rId6"/>
  </externalReferences>
  <definedNames>
    <definedName name="_____obl11" localSheetId="1">#REF!</definedName>
    <definedName name="_____obl11">#REF!</definedName>
    <definedName name="_____obl12" localSheetId="1">#REF!</definedName>
    <definedName name="_____obl12">#REF!</definedName>
    <definedName name="_____obl13" localSheetId="1">#REF!</definedName>
    <definedName name="_____obl13">#REF!</definedName>
    <definedName name="_____obl14" localSheetId="1">#REF!</definedName>
    <definedName name="_____obl14">#REF!</definedName>
    <definedName name="_____obl15" localSheetId="1">#REF!</definedName>
    <definedName name="_____obl15">#REF!</definedName>
    <definedName name="_____obl16" localSheetId="1">#REF!</definedName>
    <definedName name="_____obl16">#REF!</definedName>
    <definedName name="_____obl17" localSheetId="1">#REF!</definedName>
    <definedName name="_____obl17">#REF!</definedName>
    <definedName name="_____obl1710" localSheetId="1">#REF!</definedName>
    <definedName name="_____obl1710">#REF!</definedName>
    <definedName name="_____obl1711" localSheetId="1">#REF!</definedName>
    <definedName name="_____obl1711">#REF!</definedName>
    <definedName name="_____obl1712" localSheetId="1">#REF!</definedName>
    <definedName name="_____obl1712">#REF!</definedName>
    <definedName name="_____obl1713" localSheetId="1">#REF!</definedName>
    <definedName name="_____obl1713">#REF!</definedName>
    <definedName name="_____obl1714" localSheetId="1">#REF!</definedName>
    <definedName name="_____obl1714">#REF!</definedName>
    <definedName name="_____obl1715" localSheetId="1">#REF!</definedName>
    <definedName name="_____obl1715">#REF!</definedName>
    <definedName name="_____obl1716" localSheetId="1">#REF!</definedName>
    <definedName name="_____obl1716">#REF!</definedName>
    <definedName name="_____obl1717" localSheetId="1">#REF!</definedName>
    <definedName name="_____obl1717">#REF!</definedName>
    <definedName name="_____obl1718" localSheetId="1">#REF!</definedName>
    <definedName name="_____obl1718">#REF!</definedName>
    <definedName name="_____obl1719" localSheetId="1">#REF!</definedName>
    <definedName name="_____obl1719">#REF!</definedName>
    <definedName name="_____obl173" localSheetId="1">#REF!</definedName>
    <definedName name="_____obl173">#REF!</definedName>
    <definedName name="_____obl174" localSheetId="1">#REF!</definedName>
    <definedName name="_____obl174">#REF!</definedName>
    <definedName name="_____obl175" localSheetId="1">#REF!</definedName>
    <definedName name="_____obl175">#REF!</definedName>
    <definedName name="_____obl176" localSheetId="1">#REF!</definedName>
    <definedName name="_____obl176">#REF!</definedName>
    <definedName name="_____obl177" localSheetId="1">#REF!</definedName>
    <definedName name="_____obl177">#REF!</definedName>
    <definedName name="_____obl178" localSheetId="1">#REF!</definedName>
    <definedName name="_____obl178">#REF!</definedName>
    <definedName name="_____obl179" localSheetId="1">#REF!</definedName>
    <definedName name="_____obl179">#REF!</definedName>
    <definedName name="_____obl18" localSheetId="1">#REF!</definedName>
    <definedName name="_____obl18">#REF!</definedName>
    <definedName name="_____obl181" localSheetId="1">#REF!</definedName>
    <definedName name="_____obl181">#REF!</definedName>
    <definedName name="_____obl1816" localSheetId="1">#REF!</definedName>
    <definedName name="_____obl1816">#REF!</definedName>
    <definedName name="_____obl1820" localSheetId="1">#REF!</definedName>
    <definedName name="_____obl1820">#REF!</definedName>
    <definedName name="_____obl1821" localSheetId="1">#REF!</definedName>
    <definedName name="_____obl1821">#REF!</definedName>
    <definedName name="_____obl1822" localSheetId="1">#REF!</definedName>
    <definedName name="_____obl1822">#REF!</definedName>
    <definedName name="_____obl1823" localSheetId="1">#REF!</definedName>
    <definedName name="_____obl1823">#REF!</definedName>
    <definedName name="_____obl1824" localSheetId="1">#REF!</definedName>
    <definedName name="_____obl1824">#REF!</definedName>
    <definedName name="_____obl1825" localSheetId="1">#REF!</definedName>
    <definedName name="_____obl1825">#REF!</definedName>
    <definedName name="_____obl1826" localSheetId="1">#REF!</definedName>
    <definedName name="_____obl1826">#REF!</definedName>
    <definedName name="_____obl1827" localSheetId="1">#REF!</definedName>
    <definedName name="_____obl1827">#REF!</definedName>
    <definedName name="_____obl1828" localSheetId="1">#REF!</definedName>
    <definedName name="_____obl1828">#REF!</definedName>
    <definedName name="_____obl1829" localSheetId="1">#REF!</definedName>
    <definedName name="_____obl1829">#REF!</definedName>
    <definedName name="_____obl183" localSheetId="1">#REF!</definedName>
    <definedName name="_____obl183">#REF!</definedName>
    <definedName name="_____obl1831" localSheetId="1">#REF!</definedName>
    <definedName name="_____obl1831">#REF!</definedName>
    <definedName name="_____obl1832" localSheetId="1">#REF!</definedName>
    <definedName name="_____obl1832">#REF!</definedName>
    <definedName name="_____obl184" localSheetId="1">#REF!</definedName>
    <definedName name="_____obl184">#REF!</definedName>
    <definedName name="_____obl185" localSheetId="1">#REF!</definedName>
    <definedName name="_____obl185">#REF!</definedName>
    <definedName name="_____obl186" localSheetId="1">#REF!</definedName>
    <definedName name="_____obl186">#REF!</definedName>
    <definedName name="_____obl187" localSheetId="1">#REF!</definedName>
    <definedName name="_____obl187">#REF!</definedName>
    <definedName name="____obl11" localSheetId="1">#REF!</definedName>
    <definedName name="____obl11">#REF!</definedName>
    <definedName name="____obl12" localSheetId="1">#REF!</definedName>
    <definedName name="____obl12">#REF!</definedName>
    <definedName name="____obl13" localSheetId="1">#REF!</definedName>
    <definedName name="____obl13">#REF!</definedName>
    <definedName name="____obl14" localSheetId="1">#REF!</definedName>
    <definedName name="____obl14">#REF!</definedName>
    <definedName name="____obl15" localSheetId="1">#REF!</definedName>
    <definedName name="____obl15">#REF!</definedName>
    <definedName name="____obl16" localSheetId="1">#REF!</definedName>
    <definedName name="____obl16">#REF!</definedName>
    <definedName name="____obl17" localSheetId="1">#REF!</definedName>
    <definedName name="____obl17">#REF!</definedName>
    <definedName name="____obl1710" localSheetId="1">#REF!</definedName>
    <definedName name="____obl1710">#REF!</definedName>
    <definedName name="____obl1711" localSheetId="1">#REF!</definedName>
    <definedName name="____obl1711">#REF!</definedName>
    <definedName name="____obl1712" localSheetId="1">#REF!</definedName>
    <definedName name="____obl1712">#REF!</definedName>
    <definedName name="____obl1713" localSheetId="1">#REF!</definedName>
    <definedName name="____obl1713">#REF!</definedName>
    <definedName name="____obl1714" localSheetId="1">#REF!</definedName>
    <definedName name="____obl1714">#REF!</definedName>
    <definedName name="____obl1715" localSheetId="1">#REF!</definedName>
    <definedName name="____obl1715">#REF!</definedName>
    <definedName name="____obl1716" localSheetId="1">#REF!</definedName>
    <definedName name="____obl1716">#REF!</definedName>
    <definedName name="____obl1717" localSheetId="1">#REF!</definedName>
    <definedName name="____obl1717">#REF!</definedName>
    <definedName name="____obl1718" localSheetId="1">#REF!</definedName>
    <definedName name="____obl1718">#REF!</definedName>
    <definedName name="____obl1719" localSheetId="1">#REF!</definedName>
    <definedName name="____obl1719">#REF!</definedName>
    <definedName name="____obl173" localSheetId="1">#REF!</definedName>
    <definedName name="____obl173">#REF!</definedName>
    <definedName name="____obl174" localSheetId="1">#REF!</definedName>
    <definedName name="____obl174">#REF!</definedName>
    <definedName name="____obl175" localSheetId="1">#REF!</definedName>
    <definedName name="____obl175">#REF!</definedName>
    <definedName name="____obl176" localSheetId="1">#REF!</definedName>
    <definedName name="____obl176">#REF!</definedName>
    <definedName name="____obl177" localSheetId="1">#REF!</definedName>
    <definedName name="____obl177">#REF!</definedName>
    <definedName name="____obl178" localSheetId="1">#REF!</definedName>
    <definedName name="____obl178">#REF!</definedName>
    <definedName name="____obl179" localSheetId="1">#REF!</definedName>
    <definedName name="____obl179">#REF!</definedName>
    <definedName name="____obl18" localSheetId="1">#REF!</definedName>
    <definedName name="____obl18">#REF!</definedName>
    <definedName name="____obl181" localSheetId="1">#REF!</definedName>
    <definedName name="____obl181">#REF!</definedName>
    <definedName name="____obl1816" localSheetId="1">#REF!</definedName>
    <definedName name="____obl1816">#REF!</definedName>
    <definedName name="____obl1820" localSheetId="1">#REF!</definedName>
    <definedName name="____obl1820">#REF!</definedName>
    <definedName name="____obl1821" localSheetId="1">#REF!</definedName>
    <definedName name="____obl1821">#REF!</definedName>
    <definedName name="____obl1822" localSheetId="1">#REF!</definedName>
    <definedName name="____obl1822">#REF!</definedName>
    <definedName name="____obl1823" localSheetId="1">#REF!</definedName>
    <definedName name="____obl1823">#REF!</definedName>
    <definedName name="____obl1824" localSheetId="1">#REF!</definedName>
    <definedName name="____obl1824">#REF!</definedName>
    <definedName name="____obl1825" localSheetId="1">#REF!</definedName>
    <definedName name="____obl1825">#REF!</definedName>
    <definedName name="____obl1826" localSheetId="1">#REF!</definedName>
    <definedName name="____obl1826">#REF!</definedName>
    <definedName name="____obl1827" localSheetId="1">#REF!</definedName>
    <definedName name="____obl1827">#REF!</definedName>
    <definedName name="____obl1828" localSheetId="1">#REF!</definedName>
    <definedName name="____obl1828">#REF!</definedName>
    <definedName name="____obl1829" localSheetId="1">#REF!</definedName>
    <definedName name="____obl1829">#REF!</definedName>
    <definedName name="____obl183" localSheetId="1">#REF!</definedName>
    <definedName name="____obl183">#REF!</definedName>
    <definedName name="____obl1831" localSheetId="1">#REF!</definedName>
    <definedName name="____obl1831">#REF!</definedName>
    <definedName name="____obl1832" localSheetId="1">#REF!</definedName>
    <definedName name="____obl1832">#REF!</definedName>
    <definedName name="____obl184" localSheetId="1">#REF!</definedName>
    <definedName name="____obl184">#REF!</definedName>
    <definedName name="____obl185" localSheetId="1">#REF!</definedName>
    <definedName name="____obl185">#REF!</definedName>
    <definedName name="____obl186" localSheetId="1">#REF!</definedName>
    <definedName name="____obl186">#REF!</definedName>
    <definedName name="____obl187" localSheetId="1">#REF!</definedName>
    <definedName name="____obl187">#REF!</definedName>
    <definedName name="__obl11" localSheetId="1">#REF!</definedName>
    <definedName name="__obl12" localSheetId="1">#REF!</definedName>
    <definedName name="__obl13" localSheetId="1">#REF!</definedName>
    <definedName name="__obl14" localSheetId="1">#REF!</definedName>
    <definedName name="__obl15" localSheetId="1">#REF!</definedName>
    <definedName name="__obl16" localSheetId="1">#REF!</definedName>
    <definedName name="__obl17" localSheetId="1">#REF!</definedName>
    <definedName name="__obl1710" localSheetId="1">#REF!</definedName>
    <definedName name="__obl1711" localSheetId="1">#REF!</definedName>
    <definedName name="__obl1712" localSheetId="1">#REF!</definedName>
    <definedName name="__obl1713" localSheetId="1">#REF!</definedName>
    <definedName name="__obl1714" localSheetId="1">#REF!</definedName>
    <definedName name="__obl1715" localSheetId="1">#REF!</definedName>
    <definedName name="__obl1716" localSheetId="1">#REF!</definedName>
    <definedName name="__obl1717" localSheetId="1">#REF!</definedName>
    <definedName name="__obl1718" localSheetId="1">#REF!</definedName>
    <definedName name="__obl1719" localSheetId="1">#REF!</definedName>
    <definedName name="__obl173" localSheetId="1">#REF!</definedName>
    <definedName name="__obl174" localSheetId="1">#REF!</definedName>
    <definedName name="__obl175" localSheetId="1">#REF!</definedName>
    <definedName name="__obl176" localSheetId="1">#REF!</definedName>
    <definedName name="__obl177" localSheetId="1">#REF!</definedName>
    <definedName name="__obl178" localSheetId="1">#REF!</definedName>
    <definedName name="__obl179" localSheetId="1">#REF!</definedName>
    <definedName name="__obl18" localSheetId="1">#REF!</definedName>
    <definedName name="__obl181" localSheetId="1">#REF!</definedName>
    <definedName name="__obl1816" localSheetId="1">#REF!</definedName>
    <definedName name="__obl1820" localSheetId="1">#REF!</definedName>
    <definedName name="__obl1821" localSheetId="1">#REF!</definedName>
    <definedName name="__obl1822" localSheetId="1">#REF!</definedName>
    <definedName name="__obl1823" localSheetId="1">#REF!</definedName>
    <definedName name="__obl1824" localSheetId="1">#REF!</definedName>
    <definedName name="__obl1825" localSheetId="1">#REF!</definedName>
    <definedName name="__obl1826" localSheetId="1">#REF!</definedName>
    <definedName name="__obl1827" localSheetId="1">#REF!</definedName>
    <definedName name="__obl1828" localSheetId="1">#REF!</definedName>
    <definedName name="__obl1829" localSheetId="1">#REF!</definedName>
    <definedName name="__obl183" localSheetId="1">#REF!</definedName>
    <definedName name="__obl1831" localSheetId="1">#REF!</definedName>
    <definedName name="__obl1832" localSheetId="1">#REF!</definedName>
    <definedName name="__obl184" localSheetId="1">#REF!</definedName>
    <definedName name="__obl185" localSheetId="1">#REF!</definedName>
    <definedName name="__obl186" localSheetId="1">#REF!</definedName>
    <definedName name="__obl187" localSheetId="1">#REF!</definedName>
    <definedName name="_obl11" localSheetId="1">#REF!</definedName>
    <definedName name="_obl11">#REF!</definedName>
    <definedName name="_obl12" localSheetId="1">#REF!</definedName>
    <definedName name="_obl12">#REF!</definedName>
    <definedName name="_obl13" localSheetId="1">#REF!</definedName>
    <definedName name="_obl13">#REF!</definedName>
    <definedName name="_obl14" localSheetId="1">#REF!</definedName>
    <definedName name="_obl14">#REF!</definedName>
    <definedName name="_obl15" localSheetId="1">#REF!</definedName>
    <definedName name="_obl15">#REF!</definedName>
    <definedName name="_obl16" localSheetId="1">#REF!</definedName>
    <definedName name="_obl16">#REF!</definedName>
    <definedName name="_obl17" localSheetId="1">#REF!</definedName>
    <definedName name="_obl17">#REF!</definedName>
    <definedName name="_obl1710" localSheetId="1">#REF!</definedName>
    <definedName name="_obl1710">#REF!</definedName>
    <definedName name="_obl1711" localSheetId="1">#REF!</definedName>
    <definedName name="_obl1711">#REF!</definedName>
    <definedName name="_obl1712" localSheetId="1">#REF!</definedName>
    <definedName name="_obl1712">#REF!</definedName>
    <definedName name="_obl1713" localSheetId="1">#REF!</definedName>
    <definedName name="_obl1713">#REF!</definedName>
    <definedName name="_obl1714" localSheetId="1">#REF!</definedName>
    <definedName name="_obl1714">#REF!</definedName>
    <definedName name="_obl1715" localSheetId="1">#REF!</definedName>
    <definedName name="_obl1715">#REF!</definedName>
    <definedName name="_obl1716" localSheetId="1">#REF!</definedName>
    <definedName name="_obl1716">#REF!</definedName>
    <definedName name="_obl1717" localSheetId="1">#REF!</definedName>
    <definedName name="_obl1717">#REF!</definedName>
    <definedName name="_obl1718" localSheetId="1">#REF!</definedName>
    <definedName name="_obl1718">#REF!</definedName>
    <definedName name="_obl1719" localSheetId="1">#REF!</definedName>
    <definedName name="_obl1719">#REF!</definedName>
    <definedName name="_obl173" localSheetId="1">#REF!</definedName>
    <definedName name="_obl173">#REF!</definedName>
    <definedName name="_obl174" localSheetId="1">#REF!</definedName>
    <definedName name="_obl174">#REF!</definedName>
    <definedName name="_obl175" localSheetId="1">#REF!</definedName>
    <definedName name="_obl175">#REF!</definedName>
    <definedName name="_obl176" localSheetId="1">#REF!</definedName>
    <definedName name="_obl176">#REF!</definedName>
    <definedName name="_obl177" localSheetId="1">#REF!</definedName>
    <definedName name="_obl177">#REF!</definedName>
    <definedName name="_obl178" localSheetId="1">#REF!</definedName>
    <definedName name="_obl178">#REF!</definedName>
    <definedName name="_obl179" localSheetId="1">#REF!</definedName>
    <definedName name="_obl179">#REF!</definedName>
    <definedName name="_obl18" localSheetId="1">#REF!</definedName>
    <definedName name="_obl18">#REF!</definedName>
    <definedName name="_obl181" localSheetId="1">#REF!</definedName>
    <definedName name="_obl181">#REF!</definedName>
    <definedName name="_obl1816" localSheetId="1">#REF!</definedName>
    <definedName name="_obl1816">#REF!</definedName>
    <definedName name="_obl1820" localSheetId="1">#REF!</definedName>
    <definedName name="_obl1820">#REF!</definedName>
    <definedName name="_obl1821" localSheetId="1">#REF!</definedName>
    <definedName name="_obl1821">#REF!</definedName>
    <definedName name="_obl1822" localSheetId="1">#REF!</definedName>
    <definedName name="_obl1822">#REF!</definedName>
    <definedName name="_obl1823" localSheetId="1">#REF!</definedName>
    <definedName name="_obl1823">#REF!</definedName>
    <definedName name="_obl1824" localSheetId="1">#REF!</definedName>
    <definedName name="_obl1824">#REF!</definedName>
    <definedName name="_obl1825" localSheetId="1">#REF!</definedName>
    <definedName name="_obl1825">#REF!</definedName>
    <definedName name="_obl1826" localSheetId="1">#REF!</definedName>
    <definedName name="_obl1826">#REF!</definedName>
    <definedName name="_obl1827" localSheetId="1">#REF!</definedName>
    <definedName name="_obl1827">#REF!</definedName>
    <definedName name="_obl1828" localSheetId="1">#REF!</definedName>
    <definedName name="_obl1828">#REF!</definedName>
    <definedName name="_obl1829" localSheetId="1">#REF!</definedName>
    <definedName name="_obl1829">#REF!</definedName>
    <definedName name="_obl183" localSheetId="1">#REF!</definedName>
    <definedName name="_obl183">#REF!</definedName>
    <definedName name="_obl1831" localSheetId="1">#REF!</definedName>
    <definedName name="_obl1831">#REF!</definedName>
    <definedName name="_obl1832" localSheetId="1">#REF!</definedName>
    <definedName name="_obl1832">#REF!</definedName>
    <definedName name="_obl184" localSheetId="1">#REF!</definedName>
    <definedName name="_obl184">#REF!</definedName>
    <definedName name="_obl185" localSheetId="1">#REF!</definedName>
    <definedName name="_obl185">#REF!</definedName>
    <definedName name="_obl186" localSheetId="1">#REF!</definedName>
    <definedName name="_obl186">#REF!</definedName>
    <definedName name="_obl187" localSheetId="1">#REF!</definedName>
    <definedName name="_obl187">#REF!</definedName>
    <definedName name="_SO16" localSheetId="1" hidden="1">{#N/A,#N/A,TRUE,"Krycí list"}</definedName>
    <definedName name="_SO16" localSheetId="0" hidden="1">{#N/A,#N/A,TRUE,"Krycí list"}</definedName>
    <definedName name="_SO16" hidden="1">{#N/A,#N/A,TRUE,"Krycí list"}</definedName>
    <definedName name="_VZT1" localSheetId="1">Scheduled_Payment+Extra_Payment</definedName>
    <definedName name="_VZT1" localSheetId="0">Scheduled_Payment+Extra_Payment</definedName>
    <definedName name="_VZT1">Scheduled_Payment+Extra_Payment</definedName>
    <definedName name="_VZT2" localSheetId="1">DATE(YEAR([1]!Loan_Start),MONTH([1]!Loan_Start)+Payment_Number,DAY([1]!Loan_Start))</definedName>
    <definedName name="_VZT2" localSheetId="0">DATE(YEAR([1]!Loan_Start),MONTH([1]!Loan_Start)+Payment_Number,DAY([1]!Loan_Start))</definedName>
    <definedName name="_VZT2">DATE(YEAR([2]!Loan_Start),MONTH([2]!Loan_Start)+Payment_Number,DAY([2]!Loan_Start))</definedName>
    <definedName name="_vzt3" localSheetId="1">'[3]Rekapitulace roz.  vč. kapitol'!#REF!</definedName>
    <definedName name="_vzt3">'[3]Rekapitulace roz.  vč. kapitol'!#REF!</definedName>
    <definedName name="_VZT5" localSheetId="1">'[3]Rekapitulace roz.  vč. kapitol'!#REF!</definedName>
    <definedName name="_VZT5">'[3]Rekapitulace roz.  vč. kapitol'!#REF!</definedName>
    <definedName name="_VZT6" localSheetId="1">'[3]Rekapitulace roz.  vč. kapitol'!#REF!</definedName>
    <definedName name="_VZT6">'[3]Rekapitulace roz.  vč. kapitol'!#REF!</definedName>
    <definedName name="_VZT8" localSheetId="1">'[3]Rekapitulace roz.  vč. kapitol'!#REF!</definedName>
    <definedName name="_VZT8">'[3]Rekapitulace roz.  vč. kapitol'!#REF!</definedName>
    <definedName name="a" localSheetId="1">'[4]F.1.4.5. ZZTI'!#REF!</definedName>
    <definedName name="a">'[4]F.1.4.5. ZZTI'!#REF!</definedName>
    <definedName name="aaaaaaaa" localSheetId="1" hidden="1">{#N/A,#N/A,TRUE,"Krycí list"}</definedName>
    <definedName name="aaaaaaaa" localSheetId="0" hidden="1">{#N/A,#N/A,TRUE,"Krycí list"}</definedName>
    <definedName name="aaaaaaaa" hidden="1">{#N/A,#N/A,TRUE,"Krycí list"}</definedName>
    <definedName name="Beg_Bal" localSheetId="1">#REF!</definedName>
    <definedName name="Beg_Bal">#REF!</definedName>
    <definedName name="bghrerr" localSheetId="1">#REF!</definedName>
    <definedName name="bghrerr">#REF!</definedName>
    <definedName name="bhvfdgvf" localSheetId="1">#REF!</definedName>
    <definedName name="bhvfdgvf">#REF!</definedName>
    <definedName name="body_celkem" localSheetId="1">'[3]Rekapitulace roz.  vč. kapitol'!#REF!</definedName>
    <definedName name="body_celkem">'[3]Rekapitulace roz.  vč. kapitol'!#REF!</definedName>
    <definedName name="body_kapitoly" localSheetId="1">'[3]Rekapitulace roz.  vč. kapitol'!#REF!</definedName>
    <definedName name="body_kapitoly">'[3]Rekapitulace roz.  vč. kapitol'!#REF!</definedName>
    <definedName name="body_pomocny" localSheetId="1">'[3]Rekapitulace roz.  vč. kapitol'!#REF!</definedName>
    <definedName name="body_pomocny">'[3]Rekapitulace roz.  vč. kapitol'!#REF!</definedName>
    <definedName name="body_rozpocty" localSheetId="1">'[3]Rekapitulace roz.  vč. kapitol'!#REF!</definedName>
    <definedName name="body_rozpocty">'[3]Rekapitulace roz.  vč. kapitol'!#REF!</definedName>
    <definedName name="category1" localSheetId="1">#REF!</definedName>
    <definedName name="category1">#REF!</definedName>
    <definedName name="celkrozp" localSheetId="1">#REF!</definedName>
    <definedName name="celkrozp">#REF!</definedName>
    <definedName name="cisloobjektu" localSheetId="1">#REF!</definedName>
    <definedName name="cisloobjektu">#REF!</definedName>
    <definedName name="cislostavby" localSheetId="1">#REF!</definedName>
    <definedName name="cislostavby">#REF!</definedName>
    <definedName name="d" localSheetId="1" hidden="1">{#N/A,#N/A,TRUE,"Krycí list"}</definedName>
    <definedName name="d" localSheetId="0" hidden="1">{#N/A,#N/A,TRUE,"Krycí list"}</definedName>
    <definedName name="d" hidden="1">{#N/A,#N/A,TRUE,"Krycí list"}</definedName>
    <definedName name="Data" localSheetId="1">#REF!</definedName>
    <definedName name="Data">#REF!</definedName>
    <definedName name="Datum" localSheetId="1">#REF!</definedName>
    <definedName name="Datum">#REF!</definedName>
    <definedName name="dfdaf" localSheetId="1">#REF!</definedName>
    <definedName name="dfdaf">#REF!</definedName>
    <definedName name="Dil" localSheetId="1">#REF!</definedName>
    <definedName name="Dil">#REF!</definedName>
    <definedName name="DKGJSDGS" localSheetId="1">#REF!</definedName>
    <definedName name="DKGJSDGS">#REF!</definedName>
    <definedName name="dod" localSheetId="1">'[4]F.1.4.5. ZZTI'!#REF!</definedName>
    <definedName name="dod">'[4]F.1.4.5. ZZTI'!#REF!</definedName>
    <definedName name="Dodavka" localSheetId="1">#REF!</definedName>
    <definedName name="Dodavka">#REF!</definedName>
    <definedName name="Dodavka0" localSheetId="1">#REF!</definedName>
    <definedName name="Dodavka0">#REF!</definedName>
    <definedName name="dsfbhbg" localSheetId="1">#REF!</definedName>
    <definedName name="dsfbhbg">#REF!</definedName>
    <definedName name="End_Bal" localSheetId="1">#REF!</definedName>
    <definedName name="End_Bal">#REF!</definedName>
    <definedName name="exter1" localSheetId="1">#REF!</definedName>
    <definedName name="exter1">#REF!</definedName>
    <definedName name="Extra_Pay" localSheetId="1">#REF!</definedName>
    <definedName name="Extra_Pay">#REF!</definedName>
    <definedName name="f" localSheetId="1">#REF!</definedName>
    <definedName name="f">#REF!</definedName>
    <definedName name="Full_Print" localSheetId="1">#REF!</definedName>
    <definedName name="Full_Print">#REF!</definedName>
    <definedName name="H" localSheetId="1">'[3]Rekapitulace roz.  vč. kapitol'!#REF!</definedName>
    <definedName name="H">'[3]Rekapitulace roz.  vč. kapitol'!#REF!</definedName>
    <definedName name="ha" localSheetId="1">'[4]F.1.4.5. ZZTI'!#REF!</definedName>
    <definedName name="ha">'[4]F.1.4.5. ZZTI'!#REF!</definedName>
    <definedName name="Header_Row" localSheetId="1">ROW(#REF!)</definedName>
    <definedName name="Header_Row">ROW(#REF!)</definedName>
    <definedName name="hovno" localSheetId="1">#REF!</definedName>
    <definedName name="hovno">#REF!</definedName>
    <definedName name="hs" localSheetId="1">#REF!</definedName>
    <definedName name="hs">#REF!</definedName>
    <definedName name="HSV" localSheetId="1">#REF!</definedName>
    <definedName name="HSV">#REF!</definedName>
    <definedName name="HSV0" localSheetId="1">#REF!</definedName>
    <definedName name="HSV0">#REF!</definedName>
    <definedName name="HZS" localSheetId="1">#REF!</definedName>
    <definedName name="HZS">#REF!</definedName>
    <definedName name="HZS0" localSheetId="1">#REF!</definedName>
    <definedName name="HZS0">#REF!</definedName>
    <definedName name="Int" localSheetId="1">#REF!</definedName>
    <definedName name="Int">#REF!</definedName>
    <definedName name="inter1" localSheetId="1">#REF!</definedName>
    <definedName name="inter1">#REF!</definedName>
    <definedName name="Interest_Rate" localSheetId="1">#REF!</definedName>
    <definedName name="Interest_Rate">#REF!</definedName>
    <definedName name="JKSO" localSheetId="1">#REF!</definedName>
    <definedName name="JKSO">#REF!</definedName>
    <definedName name="jzzuggt" localSheetId="1">#REF!</definedName>
    <definedName name="jzzuggt">#REF!</definedName>
    <definedName name="Last_Row" localSheetId="1">IF('D.1.1. ASŘ - NS + BP'!Values_Entered,'D.1.1. ASŘ - NS + BP'!Header_Row+'D.1.1. ASŘ - NS + BP'!Number_of_Payments,'D.1.1. ASŘ - NS + BP'!Header_Row)</definedName>
    <definedName name="Last_Row" localSheetId="0">IF(Rekapitulace!Values_Entered,Header_Row+Rekapitulace!Number_of_Payments,Header_Row)</definedName>
    <definedName name="Last_Row">IF(Values_Entered,Header_Row+Number_of_Payments,Header_Row)</definedName>
    <definedName name="Light" localSheetId="1" hidden="1">{#N/A,#N/A,TRUE,"Krycí list"}</definedName>
    <definedName name="Light" localSheetId="0" hidden="1">{#N/A,#N/A,TRUE,"Krycí list"}</definedName>
    <definedName name="Light" hidden="1">{#N/A,#N/A,TRUE,"Krycí list"}</definedName>
    <definedName name="Lighting" localSheetId="1" hidden="1">{#N/A,#N/A,TRUE,"Krycí list"}</definedName>
    <definedName name="Lighting" localSheetId="0" hidden="1">{#N/A,#N/A,TRUE,"Krycí list"}</definedName>
    <definedName name="Lighting" hidden="1">{#N/A,#N/A,TRUE,"Krycí list"}</definedName>
    <definedName name="Loan_Amount" localSheetId="1">#REF!</definedName>
    <definedName name="Loan_Amount">#REF!</definedName>
    <definedName name="Loan_Start" localSheetId="1">#REF!</definedName>
    <definedName name="Loan_Start">#REF!</definedName>
    <definedName name="Loan_Years" localSheetId="1">#REF!</definedName>
    <definedName name="Loan_Years">#REF!</definedName>
    <definedName name="MaR" localSheetId="1" hidden="1">{#N/A,#N/A,TRUE,"Krycí list"}</definedName>
    <definedName name="MaR" localSheetId="0" hidden="1">{#N/A,#N/A,TRUE,"Krycí list"}</definedName>
    <definedName name="MaR" hidden="1">{#N/A,#N/A,TRUE,"Krycí list"}</definedName>
    <definedName name="meraregulace" localSheetId="1" hidden="1">{#N/A,#N/A,TRUE,"Krycí list"}</definedName>
    <definedName name="meraregulace" localSheetId="0" hidden="1">{#N/A,#N/A,TRUE,"Krycí list"}</definedName>
    <definedName name="meraregulace" hidden="1">{#N/A,#N/A,TRUE,"Krycí list"}</definedName>
    <definedName name="mereni" localSheetId="1">Scheduled_Payment+Extra_Payment</definedName>
    <definedName name="mereni" localSheetId="0">Scheduled_Payment+Extra_Payment</definedName>
    <definedName name="mereni">Scheduled_Payment+Extra_Payment</definedName>
    <definedName name="MJ" localSheetId="1">#REF!</definedName>
    <definedName name="MJ">#REF!</definedName>
    <definedName name="Mont" localSheetId="1">#REF!</definedName>
    <definedName name="Mont">#REF!</definedName>
    <definedName name="Montaz0" localSheetId="1">#REF!</definedName>
    <definedName name="Montaz0">#REF!</definedName>
    <definedName name="mts" localSheetId="1">#REF!</definedName>
    <definedName name="mts">#REF!</definedName>
    <definedName name="n" localSheetId="1">Scheduled_Payment+Extra_Payment</definedName>
    <definedName name="n" localSheetId="0">Scheduled_Payment+Extra_Payment</definedName>
    <definedName name="n">Scheduled_Payment+Extra_Payment</definedName>
    <definedName name="NazevDilu" localSheetId="1">#REF!</definedName>
    <definedName name="NazevDilu">#REF!</definedName>
    <definedName name="nazevobjektu" localSheetId="1">#REF!</definedName>
    <definedName name="nazevobjektu">#REF!</definedName>
    <definedName name="nazevstavby" localSheetId="1">#REF!</definedName>
    <definedName name="nazevstavby">#REF!</definedName>
    <definedName name="Num_Pmt_Per_Year" localSheetId="1">#REF!</definedName>
    <definedName name="Num_Pmt_Per_Year">#REF!</definedName>
    <definedName name="Number_of_Payments" localSheetId="1">MATCH(0.01,'D.1.1. ASŘ - NS + BP'!End_Bal,-1)+1</definedName>
    <definedName name="Number_of_Payments" localSheetId="0">MATCH(0.01,End_Bal,-1)+1</definedName>
    <definedName name="Number_of_Payments">MATCH(0.01,End_Bal,-1)+1</definedName>
    <definedName name="obch_sleva" localSheetId="1">#REF!</definedName>
    <definedName name="obch_sleva">#REF!</definedName>
    <definedName name="Objednatel" localSheetId="1">#REF!</definedName>
    <definedName name="Objednatel">#REF!</definedName>
    <definedName name="_xlnm.Print_Area" localSheetId="1">'D.1.1. ASŘ - NS + BP'!$A$1:$I$299</definedName>
    <definedName name="_xlnm.Print_Area" localSheetId="0">Rekapitulace!$A$1:$C$26</definedName>
    <definedName name="op" localSheetId="1">#REF!</definedName>
    <definedName name="op">#REF!</definedName>
    <definedName name="Outside" localSheetId="1" hidden="1">{#N/A,#N/A,TRUE,"Krycí list"}</definedName>
    <definedName name="Outside" localSheetId="0" hidden="1">{#N/A,#N/A,TRUE,"Krycí list"}</definedName>
    <definedName name="Outside" hidden="1">{#N/A,#N/A,TRUE,"Krycí list"}</definedName>
    <definedName name="Pay_Date" localSheetId="1">#REF!</definedName>
    <definedName name="Pay_Date">#REF!</definedName>
    <definedName name="Pay_Num" localSheetId="1">#REF!</definedName>
    <definedName name="Pay_Num">#REF!</definedName>
    <definedName name="Payment_Date" localSheetId="1">DATE(YEAR('D.1.1. ASŘ - NS + BP'!Loan_Start),MONTH('D.1.1. ASŘ - NS + BP'!Loan_Start)+Payment_Number,DAY('D.1.1. ASŘ - NS + BP'!Loan_Start))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ocetMJ" localSheetId="1">#REF!</definedName>
    <definedName name="PocetMJ">#REF!</definedName>
    <definedName name="pokusAAAA" localSheetId="1">#REF!</definedName>
    <definedName name="pokusAAAA">#REF!</definedName>
    <definedName name="pokusadres" localSheetId="1">#REF!</definedName>
    <definedName name="pokusadres">#REF!</definedName>
    <definedName name="položka_A1" localSheetId="1">#REF!</definedName>
    <definedName name="položka_A1">#REF!</definedName>
    <definedName name="položky" localSheetId="1">#REF!</definedName>
    <definedName name="položky">#REF!</definedName>
    <definedName name="pom_výp_zač" localSheetId="1">#REF!</definedName>
    <definedName name="pom_výp_zač">#REF!</definedName>
    <definedName name="pom_výpočty" localSheetId="1">#REF!</definedName>
    <definedName name="pom_výpočty">#REF!</definedName>
    <definedName name="powersock" localSheetId="1" hidden="1">{#N/A,#N/A,TRUE,"Krycí list"}</definedName>
    <definedName name="powersock" localSheetId="0" hidden="1">{#N/A,#N/A,TRUE,"Krycí list"}</definedName>
    <definedName name="powersock" hidden="1">{#N/A,#N/A,TRUE,"Krycí list"}</definedName>
    <definedName name="PowerSocket" localSheetId="1" hidden="1">{#N/A,#N/A,TRUE,"Krycí list"}</definedName>
    <definedName name="PowerSocket" localSheetId="0" hidden="1">{#N/A,#N/A,TRUE,"Krycí list"}</definedName>
    <definedName name="PowerSocket" hidden="1">{#N/A,#N/A,TRUE,"Krycí list"}</definedName>
    <definedName name="Poznamka" localSheetId="1">#REF!</definedName>
    <definedName name="Poznamka">#REF!</definedName>
    <definedName name="poznámka" localSheetId="1">#REF!</definedName>
    <definedName name="poznámka">#REF!</definedName>
    <definedName name="prep_schem" localSheetId="1">#REF!</definedName>
    <definedName name="prep_schem">#REF!</definedName>
    <definedName name="Princ" localSheetId="1">#REF!</definedName>
    <definedName name="Princ">#REF!</definedName>
    <definedName name="Print_Area_Reset" localSheetId="1">OFFSET('D.1.1. ASŘ - NS + BP'!Full_Print,0,0,'D.1.1. ASŘ - NS + BP'!Last_Row)</definedName>
    <definedName name="Print_Area_Reset" localSheetId="0">OFFSET(Full_Print,0,0,Rekapitulace!Last_Row)</definedName>
    <definedName name="Print_Area_Reset">OFFSET(Full_Print,0,0,Last_Row)</definedName>
    <definedName name="Projektant" localSheetId="1">#REF!</definedName>
    <definedName name="Projektant">#REF!</definedName>
    <definedName name="PSV" localSheetId="1">#REF!</definedName>
    <definedName name="PSV">#REF!</definedName>
    <definedName name="PSV0" localSheetId="1">#REF!</definedName>
    <definedName name="PSV0">#REF!</definedName>
    <definedName name="QQ" localSheetId="1" hidden="1">{#N/A,#N/A,TRUE,"Krycí list"}</definedName>
    <definedName name="QQ" localSheetId="0" hidden="1">{#N/A,#N/A,TRUE,"Krycí list"}</definedName>
    <definedName name="QQ" hidden="1">{#N/A,#N/A,TRUE,"Krycí list"}</definedName>
    <definedName name="QQQ" localSheetId="1" hidden="1">{#N/A,#N/A,TRUE,"Krycí list"}</definedName>
    <definedName name="QQQ" localSheetId="0" hidden="1">{#N/A,#N/A,TRUE,"Krycí list"}</definedName>
    <definedName name="QQQ" hidden="1">{#N/A,#N/A,TRUE,"Krycí list"}</definedName>
    <definedName name="rekapitulace" localSheetId="1">#REF!</definedName>
    <definedName name="rekapitulace">#REF!</definedName>
    <definedName name="rozp" localSheetId="1" hidden="1">{#N/A,#N/A,TRUE,"Krycí list"}</definedName>
    <definedName name="rozp" localSheetId="0" hidden="1">{#N/A,#N/A,TRUE,"Krycí list"}</definedName>
    <definedName name="rozp" hidden="1">{#N/A,#N/A,TRUE,"Krycí list"}</definedName>
    <definedName name="rozvržení_rozp" localSheetId="1">#REF!</definedName>
    <definedName name="rozvržení_rozp">#REF!</definedName>
    <definedName name="saboproud" localSheetId="1" hidden="1">{#N/A,#N/A,TRUE,"Krycí list"}</definedName>
    <definedName name="saboproud" localSheetId="0" hidden="1">{#N/A,#N/A,TRUE,"Krycí list"}</definedName>
    <definedName name="saboproud" hidden="1">{#N/A,#N/A,TRUE,"Krycí list"}</definedName>
    <definedName name="SazbaDPH1" localSheetId="1">#REF!</definedName>
    <definedName name="SazbaDPH1">#REF!</definedName>
    <definedName name="SazbaDPH2" localSheetId="1">#REF!</definedName>
    <definedName name="SazbaDPH2">#REF!</definedName>
    <definedName name="Sched_Pay" localSheetId="1">#REF!</definedName>
    <definedName name="Sched_Pay">#REF!</definedName>
    <definedName name="Scheduled_Extra_Payments" localSheetId="1">#REF!</definedName>
    <definedName name="Scheduled_Extra_Payments">#REF!</definedName>
    <definedName name="Scheduled_Interest_Rate" localSheetId="1">#REF!</definedName>
    <definedName name="Scheduled_Interest_Rate">#REF!</definedName>
    <definedName name="Scheduled_Monthly_Payment" localSheetId="1">#REF!</definedName>
    <definedName name="Scheduled_Monthly_Payment">#REF!</definedName>
    <definedName name="SloupecCC" localSheetId="1">#REF!</definedName>
    <definedName name="SloupecCC">#REF!</definedName>
    <definedName name="SloupecCisloPol" localSheetId="1">#REF!</definedName>
    <definedName name="SloupecCisloPol">#REF!</definedName>
    <definedName name="SloupecJC" localSheetId="1">#REF!</definedName>
    <definedName name="SloupecJC">#REF!</definedName>
    <definedName name="SloupecMJ" localSheetId="1">#REF!</definedName>
    <definedName name="SloupecMJ">#REF!</definedName>
    <definedName name="SloupecMnozstvi" localSheetId="1">#REF!</definedName>
    <definedName name="SloupecMnozstvi">#REF!</definedName>
    <definedName name="SloupecNazPol" localSheetId="1">#REF!</definedName>
    <definedName name="SloupecNazPol">#REF!</definedName>
    <definedName name="SloupecPC" localSheetId="1">#REF!</definedName>
    <definedName name="SloupecPC">#REF!</definedName>
    <definedName name="soupis" localSheetId="1" hidden="1">{#N/A,#N/A,TRUE,"Krycí list"}</definedName>
    <definedName name="soupis" localSheetId="0" hidden="1">{#N/A,#N/A,TRUE,"Krycí list"}</definedName>
    <definedName name="soupis" hidden="1">{#N/A,#N/A,TRUE,"Krycí list"}</definedName>
    <definedName name="ssss" localSheetId="1">#REF!</definedName>
    <definedName name="ssss">#REF!</definedName>
    <definedName name="subslevy" localSheetId="1">#REF!</definedName>
    <definedName name="subslevy">#REF!</definedName>
    <definedName name="sum_kapitoly" localSheetId="1">'[3]Rekapitulace roz.  vč. kapitol'!#REF!</definedName>
    <definedName name="sum_kapitoly">'[3]Rekapitulace roz.  vč. kapitol'!#REF!</definedName>
    <definedName name="summary" localSheetId="1" hidden="1">{#N/A,#N/A,TRUE,"Krycí list"}</definedName>
    <definedName name="summary" localSheetId="0" hidden="1">{#N/A,#N/A,TRUE,"Krycí list"}</definedName>
    <definedName name="summary" hidden="1">{#N/A,#N/A,TRUE,"Krycí list"}</definedName>
    <definedName name="sumpok" localSheetId="1">#REF!</definedName>
    <definedName name="sumpok">#REF!</definedName>
    <definedName name="Switchboard" localSheetId="1" hidden="1">{#N/A,#N/A,TRUE,"Krycí list"}</definedName>
    <definedName name="Switchboard" localSheetId="0" hidden="1">{#N/A,#N/A,TRUE,"Krycí list"}</definedName>
    <definedName name="Switchboard" hidden="1">{#N/A,#N/A,TRUE,"Krycí list"}</definedName>
    <definedName name="tab" localSheetId="1">#REF!</definedName>
    <definedName name="tab">#REF!</definedName>
    <definedName name="Total_Interest" localSheetId="1">#REF!</definedName>
    <definedName name="Total_Interest">#REF!</definedName>
    <definedName name="Total_Pay" localSheetId="1">#REF!</definedName>
    <definedName name="Total_Pay">#REF!</definedName>
    <definedName name="Total_Payment" localSheetId="1">Scheduled_Payment+Extra_Payment</definedName>
    <definedName name="Total_Payment" localSheetId="0">Scheduled_Payment+Extra_Payment</definedName>
    <definedName name="Total_Payment">Scheduled_Payment+Extra_Payment</definedName>
    <definedName name="Typ" localSheetId="1">#REF!</definedName>
    <definedName name="Typ">#REF!</definedName>
    <definedName name="v" localSheetId="1">'[3]Rekapitulace roz.  vč. kapitol'!#REF!</definedName>
    <definedName name="v">'[3]Rekapitulace roz.  vč. kapitol'!#REF!</definedName>
    <definedName name="Values_Entered" localSheetId="1">IF('D.1.1. ASŘ - NS + BP'!Loan_Amount*'D.1.1. ASŘ - NS + BP'!Interest_Rate*'D.1.1. ASŘ - NS + BP'!Loan_Years*'D.1.1. ASŘ - NS + BP'!Loan_Start&gt;0,1,0)</definedName>
    <definedName name="Values_Entered" localSheetId="0">IF(Loan_Amount*Interest_Rate*Loan_Years*Loan_Start&gt;0,1,0)</definedName>
    <definedName name="Values_Entered">IF(Loan_Amount*Interest_Rate*Loan_Years*Loan_Start&gt;0,1,0)</definedName>
    <definedName name="VIZA" localSheetId="1" hidden="1">{#N/A,#N/A,TRUE,"Krycí list"}</definedName>
    <definedName name="VIZA" localSheetId="0" hidden="1">{#N/A,#N/A,TRUE,"Krycí list"}</definedName>
    <definedName name="VIZA" hidden="1">{#N/A,#N/A,TRUE,"Krycí list"}</definedName>
    <definedName name="VIZA12" localSheetId="1" hidden="1">{#N/A,#N/A,TRUE,"Krycí list"}</definedName>
    <definedName name="VIZA12" localSheetId="0" hidden="1">{#N/A,#N/A,TRUE,"Krycí list"}</definedName>
    <definedName name="VIZA12" hidden="1">{#N/A,#N/A,TRUE,"Krycí list"}</definedName>
    <definedName name="VRN" localSheetId="1">#REF!</definedName>
    <definedName name="VRN">#REF!</definedName>
    <definedName name="VRNKc" localSheetId="1">#REF!</definedName>
    <definedName name="VRNKc">#REF!</definedName>
    <definedName name="VRNnazev" localSheetId="1">#REF!</definedName>
    <definedName name="VRNnazev">#REF!</definedName>
    <definedName name="VRNproc" localSheetId="1">#REF!</definedName>
    <definedName name="VRNproc">#REF!</definedName>
    <definedName name="VRNzakl" localSheetId="1">#REF!</definedName>
    <definedName name="VRNzakl">#REF!</definedName>
    <definedName name="výpočty" localSheetId="1">#REF!</definedName>
    <definedName name="výpočty">#REF!</definedName>
    <definedName name="vystup" localSheetId="1">#REF!</definedName>
    <definedName name="vystup">#REF!</definedName>
    <definedName name="vzduchna" localSheetId="1" hidden="1">{#N/A,#N/A,TRUE,"Krycí list"}</definedName>
    <definedName name="vzduchna" localSheetId="0" hidden="1">{#N/A,#N/A,TRUE,"Krycí list"}</definedName>
    <definedName name="vzduchna" hidden="1">{#N/A,#N/A,TRUE,"Krycí list"}</definedName>
    <definedName name="Weak" localSheetId="1" hidden="1">{#N/A,#N/A,TRUE,"Krycí list"}</definedName>
    <definedName name="Weak" localSheetId="0" hidden="1">{#N/A,#N/A,TRUE,"Krycí list"}</definedName>
    <definedName name="Weak" hidden="1">{#N/A,#N/A,TRUE,"Krycí list"}</definedName>
    <definedName name="wrn.Kontrolní._.rozpočet." localSheetId="1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1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" localSheetId="1">#REF!</definedName>
    <definedName name="Z">#REF!</definedName>
    <definedName name="zahrnsazby" localSheetId="1">#REF!</definedName>
    <definedName name="zahrnsazby">#REF!</definedName>
    <definedName name="zahrnslevy" localSheetId="1">#REF!</definedName>
    <definedName name="zahrnslevy">#REF!</definedName>
    <definedName name="Zakazka" localSheetId="1">#REF!</definedName>
    <definedName name="Zakazka">#REF!</definedName>
    <definedName name="Zaklad22" localSheetId="1">#REF!</definedName>
    <definedName name="Zaklad22">#REF!</definedName>
    <definedName name="Zaklad5" localSheetId="1">#REF!</definedName>
    <definedName name="Zaklad5">#REF!</definedName>
    <definedName name="Zhotovitel" localSheetId="1">#REF!</definedName>
    <definedName name="Zhotovitel">#REF!</definedName>
  </definedNames>
  <calcPr calcId="162913"/>
</workbook>
</file>

<file path=xl/calcChain.xml><?xml version="1.0" encoding="utf-8"?>
<calcChain xmlns="http://schemas.openxmlformats.org/spreadsheetml/2006/main">
  <c r="H279" i="28" l="1"/>
  <c r="H163" i="28" l="1"/>
  <c r="F268" i="28" l="1"/>
  <c r="H268" i="28" s="1"/>
  <c r="F266" i="28" l="1"/>
  <c r="H266" i="28" s="1"/>
  <c r="F186" i="28" l="1"/>
  <c r="F80" i="28"/>
  <c r="F78" i="28" s="1"/>
  <c r="H78" i="28" s="1"/>
  <c r="F83" i="28"/>
  <c r="F37" i="28"/>
  <c r="F215" i="28"/>
  <c r="F221" i="28"/>
  <c r="F224" i="28"/>
  <c r="F246" i="28"/>
  <c r="F21" i="28"/>
  <c r="F18" i="28"/>
  <c r="F194" i="28"/>
  <c r="F197" i="28"/>
  <c r="F41" i="28"/>
  <c r="F40" i="28" s="1"/>
  <c r="H40" i="28" s="1"/>
  <c r="F28" i="28"/>
  <c r="F26" i="28" s="1"/>
  <c r="H26" i="28" s="1"/>
  <c r="F25" i="28"/>
  <c r="F23" i="28" s="1"/>
  <c r="H23" i="28" s="1"/>
  <c r="H37" i="28" l="1"/>
  <c r="F133" i="28"/>
  <c r="F138" i="28" s="1"/>
  <c r="H138" i="28" s="1"/>
  <c r="F135" i="28" l="1"/>
  <c r="H135" i="28" s="1"/>
  <c r="F137" i="28"/>
  <c r="H137" i="28" s="1"/>
  <c r="F136" i="28"/>
  <c r="H136" i="28" s="1"/>
  <c r="F139" i="28"/>
  <c r="H139" i="28" s="1"/>
  <c r="G133" i="28" l="1"/>
  <c r="H133" i="28" s="1"/>
  <c r="F257" i="28" l="1"/>
  <c r="F256" i="28"/>
  <c r="F159" i="28"/>
  <c r="F223" i="28" l="1"/>
  <c r="H223" i="28" s="1"/>
  <c r="F220" i="28"/>
  <c r="H220" i="28" s="1"/>
  <c r="F172" i="28"/>
  <c r="F171" i="28"/>
  <c r="F170" i="28"/>
  <c r="F153" i="28"/>
  <c r="F258" i="28"/>
  <c r="H258" i="28" s="1"/>
  <c r="F161" i="28"/>
  <c r="H161" i="28" s="1"/>
  <c r="F196" i="28"/>
  <c r="F195" i="28" s="1"/>
  <c r="F155" i="28"/>
  <c r="F154" i="28"/>
  <c r="F126" i="28"/>
  <c r="F131" i="28" s="1"/>
  <c r="H131" i="28" s="1"/>
  <c r="F121" i="28"/>
  <c r="F122" i="28" s="1"/>
  <c r="F123" i="28" s="1"/>
  <c r="F119" i="28"/>
  <c r="F114" i="28"/>
  <c r="H114" i="28" s="1"/>
  <c r="F112" i="28"/>
  <c r="F89" i="28"/>
  <c r="F87" i="28" s="1"/>
  <c r="H87" i="28" s="1"/>
  <c r="F86" i="28"/>
  <c r="F84" i="28" s="1"/>
  <c r="H84" i="28" s="1"/>
  <c r="F81" i="28"/>
  <c r="H81" i="28" s="1"/>
  <c r="F74" i="28"/>
  <c r="F72" i="28" s="1"/>
  <c r="H72" i="28" s="1"/>
  <c r="F69" i="28"/>
  <c r="F68" i="28"/>
  <c r="F65" i="28"/>
  <c r="F64" i="28" s="1"/>
  <c r="H64" i="28" s="1"/>
  <c r="F62" i="28"/>
  <c r="H62" i="28" s="1"/>
  <c r="F59" i="28"/>
  <c r="H59" i="28" s="1"/>
  <c r="F57" i="28"/>
  <c r="H57" i="28" s="1"/>
  <c r="F56" i="28"/>
  <c r="F55" i="28"/>
  <c r="F54" i="28"/>
  <c r="F53" i="28"/>
  <c r="F50" i="28"/>
  <c r="F49" i="28"/>
  <c r="F94" i="28"/>
  <c r="F93" i="28" s="1"/>
  <c r="H93" i="28" s="1"/>
  <c r="F92" i="28"/>
  <c r="F91" i="28"/>
  <c r="F34" i="28"/>
  <c r="F33" i="28"/>
  <c r="F32" i="28"/>
  <c r="F31" i="28"/>
  <c r="F282" i="28"/>
  <c r="F262" i="28"/>
  <c r="H262" i="28" s="1"/>
  <c r="F13" i="28"/>
  <c r="F45" i="28"/>
  <c r="H45" i="28" s="1"/>
  <c r="H142" i="28"/>
  <c r="F270" i="28"/>
  <c r="H270" i="28" s="1"/>
  <c r="H261" i="28" l="1"/>
  <c r="F47" i="28"/>
  <c r="H47" i="28" s="1"/>
  <c r="C23" i="21"/>
  <c r="F168" i="28"/>
  <c r="H168" i="28" s="1"/>
  <c r="F129" i="28"/>
  <c r="H129" i="28" s="1"/>
  <c r="H121" i="28"/>
  <c r="F90" i="28"/>
  <c r="H90" i="28" s="1"/>
  <c r="H195" i="28"/>
  <c r="F254" i="28"/>
  <c r="H254" i="28" s="1"/>
  <c r="H253" i="28" s="1"/>
  <c r="C22" i="21" s="1"/>
  <c r="F30" i="28"/>
  <c r="H30" i="28" s="1"/>
  <c r="F52" i="28"/>
  <c r="H52" i="28" s="1"/>
  <c r="F66" i="28"/>
  <c r="H66" i="28" s="1"/>
  <c r="H122" i="28"/>
  <c r="F152" i="28"/>
  <c r="H152" i="28" s="1"/>
  <c r="H123" i="28"/>
  <c r="F124" i="28"/>
  <c r="F115" i="28"/>
  <c r="F128" i="28"/>
  <c r="H128" i="28" s="1"/>
  <c r="F130" i="28"/>
  <c r="H130" i="28" s="1"/>
  <c r="F132" i="28"/>
  <c r="H132" i="28" s="1"/>
  <c r="F288" i="28"/>
  <c r="H288" i="28" s="1"/>
  <c r="H282" i="28"/>
  <c r="F250" i="28"/>
  <c r="H250" i="28" s="1"/>
  <c r="F249" i="28"/>
  <c r="F248" i="28"/>
  <c r="F240" i="28"/>
  <c r="H240" i="28" s="1"/>
  <c r="H239" i="28"/>
  <c r="F237" i="28"/>
  <c r="F236" i="28" s="1"/>
  <c r="H236" i="28" s="1"/>
  <c r="F232" i="28"/>
  <c r="H232" i="28" s="1"/>
  <c r="H231" i="28"/>
  <c r="F226" i="28"/>
  <c r="H226" i="28" s="1"/>
  <c r="F217" i="28"/>
  <c r="H217" i="28" s="1"/>
  <c r="F214" i="28"/>
  <c r="H214" i="28" s="1"/>
  <c r="F210" i="28"/>
  <c r="H210" i="28" s="1"/>
  <c r="H209" i="28"/>
  <c r="F206" i="28"/>
  <c r="H206" i="28" s="1"/>
  <c r="F202" i="28"/>
  <c r="H202" i="28" s="1"/>
  <c r="H201" i="28"/>
  <c r="F193" i="28"/>
  <c r="H193" i="28" s="1"/>
  <c r="F192" i="28"/>
  <c r="F191" i="28" s="1"/>
  <c r="H191" i="28" s="1"/>
  <c r="F190" i="28"/>
  <c r="F187" i="28" s="1"/>
  <c r="H187" i="28" s="1"/>
  <c r="F185" i="28"/>
  <c r="H185" i="28" s="1"/>
  <c r="F184" i="28"/>
  <c r="F183" i="28" s="1"/>
  <c r="H183" i="28" s="1"/>
  <c r="F182" i="28"/>
  <c r="F178" i="28" s="1"/>
  <c r="H178" i="28" s="1"/>
  <c r="F174" i="28"/>
  <c r="H174" i="28" s="1"/>
  <c r="H173" i="28"/>
  <c r="F164" i="28"/>
  <c r="H164" i="28" s="1"/>
  <c r="F158" i="28"/>
  <c r="F148" i="28"/>
  <c r="H148" i="28" s="1"/>
  <c r="H141" i="28"/>
  <c r="F109" i="28"/>
  <c r="H109" i="28" s="1"/>
  <c r="F107" i="28"/>
  <c r="F106" i="28" s="1"/>
  <c r="H106" i="28" s="1"/>
  <c r="F105" i="28"/>
  <c r="F103" i="28" s="1"/>
  <c r="H103" i="28" s="1"/>
  <c r="F101" i="28"/>
  <c r="F100" i="28" s="1"/>
  <c r="H100" i="28" s="1"/>
  <c r="F99" i="28"/>
  <c r="F97" i="28" s="1"/>
  <c r="H97" i="28" s="1"/>
  <c r="F19" i="28"/>
  <c r="F16" i="28"/>
  <c r="H16" i="28" s="1"/>
  <c r="F14" i="28"/>
  <c r="F157" i="28" l="1"/>
  <c r="H157" i="28" s="1"/>
  <c r="H151" i="28" s="1"/>
  <c r="H19" i="28"/>
  <c r="H15" i="28" s="1"/>
  <c r="H167" i="28"/>
  <c r="C16" i="21" s="1"/>
  <c r="G126" i="28"/>
  <c r="H126" i="28" s="1"/>
  <c r="F116" i="28"/>
  <c r="H115" i="28"/>
  <c r="F125" i="28"/>
  <c r="H125" i="28" s="1"/>
  <c r="H124" i="28"/>
  <c r="F245" i="28"/>
  <c r="H245" i="28" s="1"/>
  <c r="H213" i="28"/>
  <c r="C19" i="21" s="1"/>
  <c r="F11" i="28"/>
  <c r="H11" i="28" s="1"/>
  <c r="H10" i="28" s="1"/>
  <c r="C10" i="21" s="1"/>
  <c r="H140" i="28"/>
  <c r="C13" i="21" s="1"/>
  <c r="H281" i="28"/>
  <c r="H235" i="28"/>
  <c r="H205" i="28"/>
  <c r="C18" i="21" s="1"/>
  <c r="H177" i="28"/>
  <c r="C17" i="21" s="1"/>
  <c r="C11" i="21" l="1"/>
  <c r="C15" i="21"/>
  <c r="C20" i="21"/>
  <c r="H280" i="28"/>
  <c r="C25" i="21"/>
  <c r="H116" i="28"/>
  <c r="F117" i="28"/>
  <c r="G119" i="28"/>
  <c r="H119" i="28" s="1"/>
  <c r="F244" i="28"/>
  <c r="H244" i="28" s="1"/>
  <c r="H243" i="28" s="1"/>
  <c r="H150" i="28" s="1"/>
  <c r="C21" i="21" l="1"/>
  <c r="F118" i="28"/>
  <c r="H118" i="28" s="1"/>
  <c r="H117" i="28"/>
  <c r="G112" i="28" l="1"/>
  <c r="H112" i="28" s="1"/>
  <c r="H44" i="28" s="1"/>
  <c r="H9" i="28" l="1"/>
  <c r="H291" i="28" s="1"/>
  <c r="H293" i="28" s="1"/>
  <c r="C12" i="21"/>
  <c r="C24" i="21" l="1"/>
  <c r="C14" i="21" l="1"/>
  <c r="C9" i="21" l="1"/>
  <c r="C26" i="21" s="1"/>
</calcChain>
</file>

<file path=xl/sharedStrings.xml><?xml version="1.0" encoding="utf-8"?>
<sst xmlns="http://schemas.openxmlformats.org/spreadsheetml/2006/main" count="648" uniqueCount="372">
  <si>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</si>
  <si>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</si>
  <si>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</si>
  <si>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</si>
  <si>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</si>
  <si>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</si>
  <si>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</si>
  <si>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</si>
  <si>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</si>
  <si>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</si>
  <si>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</si>
  <si>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</si>
  <si>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</si>
  <si>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</si>
  <si>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</si>
  <si>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</si>
  <si>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HSV</t>
  </si>
  <si>
    <t>Práce a dodávky HSV</t>
  </si>
  <si>
    <t>m3</t>
  </si>
  <si>
    <t>m2</t>
  </si>
  <si>
    <t>Přesun hmot</t>
  </si>
  <si>
    <t>t</t>
  </si>
  <si>
    <t>m</t>
  </si>
  <si>
    <t>REKAPITULACE</t>
  </si>
  <si>
    <t>Kód</t>
  </si>
  <si>
    <t>Svislé a kompletní konstrukce</t>
  </si>
  <si>
    <t>PSV</t>
  </si>
  <si>
    <t>Práce a dodávky PSV</t>
  </si>
  <si>
    <t>Konstrukce truhlářské</t>
  </si>
  <si>
    <t>Konstrukce zámečnické</t>
  </si>
  <si>
    <t>M</t>
  </si>
  <si>
    <t>Práce a dodávky M</t>
  </si>
  <si>
    <t>43-M</t>
  </si>
  <si>
    <t>9</t>
  </si>
  <si>
    <t>99</t>
  </si>
  <si>
    <t>" Stavební práce a dodávky spojené s provedením funkčního celku HSV - výpomoce, doplňkové práce a dodávky,kompletace apod. "</t>
  </si>
  <si>
    <t>Ostatní práce a dodávky</t>
  </si>
  <si>
    <t>Celkem</t>
  </si>
  <si>
    <t>CELKEM</t>
  </si>
  <si>
    <t>Poznámka:</t>
  </si>
  <si>
    <t>Jednotkové položky zahrnují vedlejší rozpočtové náklady, náklady na montáž, dopravu, apod. a předepsané zkoušky, revize, manipulační řády, zaškolení obsluhy, není-li uvedeno jinak.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</si>
  <si>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</si>
  <si>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</si>
  <si>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apod.).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</si>
  <si>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Montáž ocelových konstrukcí</t>
  </si>
  <si>
    <t>Zasklívání</t>
  </si>
  <si>
    <t>%</t>
  </si>
  <si>
    <t xml:space="preserve">" Zednická výpomoc, doplňkové práce,kompletace apod." </t>
  </si>
  <si>
    <t xml:space="preserve">" Zednická výpomoc,doplňkové práce,kompletace,zřízení prostupů,zapravení prostupů, apod." </t>
  </si>
  <si>
    <t>sada</t>
  </si>
  <si>
    <t>kus</t>
  </si>
  <si>
    <t>943</t>
  </si>
  <si>
    <t>430999101 SPC</t>
  </si>
  <si>
    <t>D+M Ocelových konstrukcí včetně nátěru a povchové úpravy - Specifikace dle PD</t>
  </si>
  <si>
    <t>kg</t>
  </si>
  <si>
    <t>Přesun hmot procentní pro zámečnické konstrukce v objektech v do 12 m</t>
  </si>
  <si>
    <t>HZS</t>
  </si>
  <si>
    <t>" Stavební práce a dodávky spojené s provedením funkčního celku 767 "</t>
  </si>
  <si>
    <t>003</t>
  </si>
  <si>
    <t>011</t>
  </si>
  <si>
    <t xml:space="preserve">" Včetně naložení, svislého a vodorovného přesunu suti, odvoz stavební suti, likvidace v souladu se zákonem č. 185/2001 Sb., o odpadech dle technologie a místa určené zhotovitelem, včetně poplatků za uložení odpadu. " </t>
  </si>
  <si>
    <t xml:space="preserve">" Stavební práce a dodávky spojené s provedením funkčního celku 766 " </t>
  </si>
  <si>
    <t>014</t>
  </si>
  <si>
    <t>013</t>
  </si>
  <si>
    <t>005</t>
  </si>
  <si>
    <t>Úpravy povrchu, podlahy, osazení</t>
  </si>
  <si>
    <t xml:space="preserve">" Včetně naložení, svislého a vodorovného přesunu suti, odvoz stavební suti, likvidace v souladu se zákonem č. 185/2001 Sb., o odpadech dle technologie a místa určené zhotovitelem, včetně poplatků za uložení odpadu " </t>
  </si>
  <si>
    <t>Zdivo z pórobetonových tvárnic hladkých přes P2 do P4 přes 450 do 600 kg/m3 na tenkovrstvou maltu tl 300 mm</t>
  </si>
  <si>
    <t>CS ÚRS 2019 01</t>
  </si>
  <si>
    <t>CS ÚRS/TEO 2019 01</t>
  </si>
  <si>
    <t xml:space="preserve">CS ÚRS/TEO 2019 01 </t>
  </si>
  <si>
    <t xml:space="preserve">CS ÚRS 2019 01 </t>
  </si>
  <si>
    <t>den</t>
  </si>
  <si>
    <t>Polymercementový spojovací můstek vnitřních stropů nanášený ručně</t>
  </si>
  <si>
    <t>Polymercementový spojovací můstek vnitřních stěn nanášený ručně</t>
  </si>
  <si>
    <t>Vápenocementová omítka štuková dvouvrstvá vnitřních stěn nanášená ručně</t>
  </si>
  <si>
    <t>Lešení pomocné pro objekty pozemních staveb s lešeňovou podlahou v do 1,9 m zatížení do 150 kg/m2</t>
  </si>
  <si>
    <t>" V ceně náklady na dopravu, montáž, demontáž a opotřebení lešení "</t>
  </si>
  <si>
    <t>763</t>
  </si>
  <si>
    <t>" Cena včetně hladkého zatmelení napojovacích spár mezi deskami na obou vrstvách, výztužné pásky, vytmelení připojovacích spár, lemujících profilů, spojovacího a kotvícího materiálu. "</t>
  </si>
  <si>
    <t>SDK příčka základní penetrační nátěr</t>
  </si>
  <si>
    <t>781</t>
  </si>
  <si>
    <t>" Penetrace pod vnitřní omítku stropů "</t>
  </si>
  <si>
    <t>Přesun hmot procentní pro obklady keramické v objektech v do 12 m</t>
  </si>
  <si>
    <t>" Zdivo z tvárnic tl. 300 mm "</t>
  </si>
  <si>
    <t>790999101 SPC</t>
  </si>
  <si>
    <t>790999102 SPC</t>
  </si>
  <si>
    <t>790</t>
  </si>
  <si>
    <t>Ostatní konstrukce a práce - bourání</t>
  </si>
  <si>
    <t>Konstrukce suché výstavby</t>
  </si>
  <si>
    <t xml:space="preserve">" Stavební práce a dodávky spojené s provedením funkčního celku 763." </t>
  </si>
  <si>
    <t>Dokončovací práce - Malby</t>
  </si>
  <si>
    <t>Ostatní konstrukce a práce-bourání</t>
  </si>
  <si>
    <t>" Ocelová konstrukce výrobní skupiny EXC2 dle ČSN EN 1090, nosné ocelové prvky dle ČSN EN 10025+A1 z oceli S235. "</t>
  </si>
  <si>
    <t>D.1.1. ASŘ - CELKEM</t>
  </si>
  <si>
    <t>Stavba:   Výstavba a modernizace fakulty informatiky a ústavu výpočetní techniky Masarykovy univerzity - I. ETAPA - MULTIKANÁL</t>
  </si>
  <si>
    <t>Objekt:   D.1.1. ASŘ</t>
  </si>
  <si>
    <t>968082991 SPC</t>
  </si>
  <si>
    <t>Vybourání plastových / dřevěných / kovových rámů oken včetně křídel - Specifikace dle PD</t>
  </si>
  <si>
    <t>" Okna "</t>
  </si>
  <si>
    <t>968082992 SPC</t>
  </si>
  <si>
    <t xml:space="preserve">" Dveře " </t>
  </si>
  <si>
    <t>" V položce zahrnuto vyvěšení dřevěných nebo kovových (popř. plastových) dveřních křídel, odstranění prahů, vybourání kovových / dřevěných zárubní vč, světlíkových částí a mříží. V ceně nutné přisekání ostění a nutné odstranění prvků na dveřních křídlech - samozavíračů, okopného plechu, stavěče, apod. "</t>
  </si>
  <si>
    <t>" V položce zahruto také odstranění posuvných dveří vč. odstranění veškerého příslušenství - pouzdra, jkolejnic, atd. "</t>
  </si>
  <si>
    <t>Vybourání kovových / dřevěných / plastových dveřních zárubnÍ a rámů, vybourání posuvných dveří vč. pouzdra, vybourání vrat - Specifikace dle PD</t>
  </si>
  <si>
    <t>Akustická a protiotřesová opatření</t>
  </si>
  <si>
    <t>714</t>
  </si>
  <si>
    <t xml:space="preserve">" Stavební práce a dodávky spojené s provedením funkčního celku 714 " </t>
  </si>
  <si>
    <t xml:space="preserve">" Ostatní náklady na demontáž, odstranění apod. mj.s vazbou na stávající okolní konstrukce " </t>
  </si>
  <si>
    <t>" Pomocné lešení pro objekty při bouracích pracích "</t>
  </si>
  <si>
    <t>" V položce zahrnuto vyvěšení okenních křídel, demontáž vnitřního a vnějšího parapetu, vybourání rámu oken, demontáž žaluzíí, sítí proti hmyzu apod. V ceně také nutné přisekání / řezání ostění a odstranění potěrů pod parapety "</t>
  </si>
  <si>
    <t>Bourání příček z cihel pálených na MVC tl do 100 mm</t>
  </si>
  <si>
    <t xml:space="preserve">" Vybourání příček tl. 100 mm v 1. NP " </t>
  </si>
  <si>
    <t>Bourání příček z cihel pálených na MVC tl do 150 mm</t>
  </si>
  <si>
    <t>" Vybourání příček tl. 150 mm v 1. NP "</t>
  </si>
  <si>
    <t>Bourání zdiva cihelných z dutých nebo plných cihel pálených i nepálených na MV nebo MVC přes 1 m3</t>
  </si>
  <si>
    <t>Demontáž podhledu sádrokartonového kazetového na roštu viditelném</t>
  </si>
  <si>
    <t>" Součástí demontáže je odstranění panelů i nosné konstrukce - roštu, závěsů. "</t>
  </si>
  <si>
    <t>Obalení konstrukcí a prvků fólií přilepenou lepící páskou</t>
  </si>
  <si>
    <t>Vyčištění budov bytové a občanské výstavby při výšce podlaží do 4 m</t>
  </si>
  <si>
    <t>Bourání ŽB stropů deskových tl přes 80 mm</t>
  </si>
  <si>
    <t>" Řezání otvorů v ŽB stropní konstrukci pro vybourání prostupů "</t>
  </si>
  <si>
    <t>Řezání diamantovým lanem ŽB kcí s výztuží průměru do 16 mm</t>
  </si>
  <si>
    <t>" Vybourání oken v 1. NP " (1,18*2,1)*2+(0,86*0,86)*1+(1,17*0,86)*2</t>
  </si>
  <si>
    <t>" Vybourání dveří v 1. NP " (1,0*2,02)*2</t>
  </si>
  <si>
    <t>Řezání stěnovou pilou kcí z cihel nebo tvárnic hl do 200 mm</t>
  </si>
  <si>
    <t>" Řezání zděné příčky před bouráním části příčky "</t>
  </si>
  <si>
    <t>" Řezání příčky v 1. NP " (3,32)*2</t>
  </si>
  <si>
    <t>" Vrty pro vytvoření prostupu z 1. NP do 2. NP "</t>
  </si>
  <si>
    <t>" Jádrové vrty " (0,35)*3</t>
  </si>
  <si>
    <t>" Vybourání příček tl. 120 mm v 1. NP "</t>
  </si>
  <si>
    <t xml:space="preserve">" Vybourání zdiva tl. 160 mm v 1. NP " </t>
  </si>
  <si>
    <t>767</t>
  </si>
  <si>
    <t>Demontáž podlah zdvojených - desek</t>
  </si>
  <si>
    <t>Demontáž podlah zdvojených - nosného roštu</t>
  </si>
  <si>
    <t>" Pomocné lešení - 1. NP " (42,28+10,65)</t>
  </si>
  <si>
    <t>Vysklívání oken a dveří plochy do 3 m2 skla plochého</t>
  </si>
  <si>
    <t>" Ochrana prosklené části fasády v 1. NP " (0,12*3,32)*2+(0,24*3,32)*2</t>
  </si>
  <si>
    <t>" V ceně také odstranění ochrany. "</t>
  </si>
  <si>
    <t>Náklady spojené s odvozem a uložením suti - směsný stavební odpad (ŽB, PB, kámen, ostatní...)</t>
  </si>
  <si>
    <t>" Vodorovné přemístění suti "</t>
  </si>
  <si>
    <t>" Svislé přemístění suti "</t>
  </si>
  <si>
    <t>" Naložení suti "</t>
  </si>
  <si>
    <t>" Odvoz suti "</t>
  </si>
  <si>
    <t>" Poplatek za uložení suti "</t>
  </si>
  <si>
    <t>Náklady spojené s odvozem a uložením suti - nebezpečný odpad (polystyren, asfalt, živice, ...)</t>
  </si>
  <si>
    <t>Náklady spojené s odvozem a uložením suti - sklo</t>
  </si>
  <si>
    <t xml:space="preserve">" Stavební práce a dodávky spojené s provedením funkčního celku 787 " </t>
  </si>
  <si>
    <t>" 1. NP "</t>
  </si>
  <si>
    <t>" V ceně příslušenství dle PD "</t>
  </si>
  <si>
    <t>766999101 SPC</t>
  </si>
  <si>
    <t>Přesun hmot procentní pro konstrukce truhlářské v objektech v do 24 m</t>
  </si>
  <si>
    <t>" V ceně také lepidlo pro lepení lamel "</t>
  </si>
  <si>
    <t>Ruční dočištění ploch líce kleneb a podhledů ocelových kartáči</t>
  </si>
  <si>
    <t xml:space="preserve">" Očištění dolního povrchu stropní konstrukce před provedením uhlíkových lamel " </t>
  </si>
  <si>
    <t xml:space="preserve">" Vyrovnání případných nerovností dolního povrhu stropní konstrukce před provedením lamel  " </t>
  </si>
  <si>
    <t>Stěrka k vyrovnání betonových ploch líce kleneb a podhledů tl 2 mm</t>
  </si>
  <si>
    <t>Odmaštění povrchů stropní konstrukce  vč. odstranění nesouderžných vrstev</t>
  </si>
  <si>
    <t>985139901 SPC</t>
  </si>
  <si>
    <t>Konstrukce tesařské</t>
  </si>
  <si>
    <t>SDK stěna šachtová tl 75 mm profil CW+UW 50 desky 2xDF 12,5 bez TI EI 30</t>
  </si>
  <si>
    <t>" Bez tepelné izolace, s jednoduchými ocel.profily. "</t>
  </si>
  <si>
    <t>763121714 RTO</t>
  </si>
  <si>
    <t>SDK stěna šachtová základní penetrační nátěr</t>
  </si>
  <si>
    <t>SDK příčka pozinkovaný úhelník k ochraně rohů</t>
  </si>
  <si>
    <t xml:space="preserve">" Stavební práce a dodávky spojené s provedením funkčního celku 784 " </t>
  </si>
  <si>
    <t>Přesun hmot procentní pro sádrokartonové konstrukce v objektech v do 24 m</t>
  </si>
  <si>
    <t>" Ochrana oken v místnosti P01098 " (1,19*1,79)*6</t>
  </si>
  <si>
    <t>" Ochrana dveří v místnosti P01098 " (1,0*2,02)*1</t>
  </si>
  <si>
    <t>" Prostupy z 1. PP do 1. NP " (0,5*2*0,25+0,3*2*0,25)*4</t>
  </si>
  <si>
    <t>" Vybourání prostupů ve stropní konstrukci z 1. PP do 1. NP  " (0,3*0,5*0,25)*4</t>
  </si>
  <si>
    <t>" Vybourání oken v 1. PP " (1,19*1,79)*2</t>
  </si>
  <si>
    <t>" V ceně také uložení demontovaného podhledu na dočasnou skládu pro jeho pozdější opětovnou montáž. "</t>
  </si>
  <si>
    <t>Otlučení (osekání) vnitřní vápenné nebo vápenocementové omítky stropů v rozsahu do 100 %</t>
  </si>
  <si>
    <t>978059641 RTO</t>
  </si>
  <si>
    <t>997999901 SPC</t>
  </si>
  <si>
    <t>997</t>
  </si>
  <si>
    <t>997999902 SPC</t>
  </si>
  <si>
    <t>997999903 SPC</t>
  </si>
  <si>
    <t>Montáž SDK kazetového podhledu z kazet 600x600 mm na zavěšenou viditelnou nosnou konstrukci</t>
  </si>
  <si>
    <t>Základní akrylátová jednonásobná penetrace podkladu v místnostech výšky do 3,80m</t>
  </si>
  <si>
    <t>Dvojnásobné bílé malby ze směsí za mokra výborně otěruvzdorných v místnostech výšky do 3,80 m</t>
  </si>
  <si>
    <t>Vápenocementová omítka hladká jednovrstvá vnitřních stropů rovných nanášená ručně</t>
  </si>
  <si>
    <t xml:space="preserve">" Vnitřní omítka stropů - vápenocementová jednovrstvá tl. 10 mm " </t>
  </si>
  <si>
    <t>" V ceně také zajištění napojení na stávající omítku stropů "</t>
  </si>
  <si>
    <t>985341121 RTO</t>
  </si>
  <si>
    <t>Uhlíkové lamely pro zesílení ŽB kcí tl do 1,4 mm modul pružnosti do 170 kN/mm2 š 60 mm</t>
  </si>
  <si>
    <t>" Uhlíkové CFRP lamely 60×1,4 mm pro zesílení stropní konstrukce - dolní povrch desky nad 1. PP " (21,15)*1,1</t>
  </si>
  <si>
    <t xml:space="preserve">" Odmaštění povrchů stropní konstrukce před provedením uhlíkových lamel vč. odstranění případných nesoudržných vrstev podkladu." </t>
  </si>
  <si>
    <t>985999901 SPC</t>
  </si>
  <si>
    <t>Provedení protažení uhlíkové lamely skrze vyzděnou příčku - Specifikace dle PD</t>
  </si>
  <si>
    <t>" Protažení uhlíkové lamely mezi stropní konstrukci a příčkou mezi místnostmi P01097 a 98 "</t>
  </si>
  <si>
    <t>" V ceně provedení otvoru v horní části příčky pro protažení, protažení lamel, případné zpětné utěsnění otvoru. V ceně také přesun hmot a suti. "</t>
  </si>
  <si>
    <t>" Ochrana dveří v místnosti P01097 " (1,0*2,02)*1+(1,55*2,02)*1</t>
  </si>
  <si>
    <t>" Pomocné lešení - 1. PP - místnosti P01098 + P01097 " (65,37+3,26)</t>
  </si>
  <si>
    <t>" Vyčištění místnosti po bouracích pracích - 1. PP " (65,37+3,26)</t>
  </si>
  <si>
    <t>" Demontáž SDK podhledu z důvodu zesílení stropní konstrukce lamelami a vybourání otvorů ve stropní konstrukci - v části místnosti P01098 + P01097 " (33,84+1,08)</t>
  </si>
  <si>
    <t>" Vyrovnání pod lamely - dolní povrch desky nad 1. PP " (33,84+1,08)</t>
  </si>
  <si>
    <t>" Lamely - dolní povrch desky nad 1. PP  " (33,84+1,08)</t>
  </si>
  <si>
    <t>767999901 SPC</t>
  </si>
  <si>
    <t>D+M Šikmá stojka - Specifikace dle PD</t>
  </si>
  <si>
    <t>" Provedení šikmé stojky tvořené nosníky 2× U č. 200 "</t>
  </si>
  <si>
    <t>" V ceně také zapravení okolí po odbourání a provedení prací do původního stavu, přesun hmot a suti a další veškeré práce (krácení, úprava nosníků, apod.) a materiál nutný k provedení šikmé stojky. "</t>
  </si>
  <si>
    <t>" V ceně odstranění omítky a obkladu stropů a odbourání obezdívky v patě stávajícího sloupu pro přivaření šikmé stojky, nosníky 2×  U č. 200 vč. veškerého nutného ocelové příslušenství pro přivaření - podložky, plotny, vč. nátěru, otrýskání, apod. veškerých ocelových prvků. "</t>
  </si>
  <si>
    <t>" Opláštění ocelové konstrukce pro ochranu kabelů - menší "  (10,4)*1,1</t>
  </si>
  <si>
    <t>" Opláštění ocelové konstrukce pro ochranu kabelů - větší "  (10,4+1,31)*1,1</t>
  </si>
  <si>
    <t>" Opláštění ocelové konstrukce pro ochranu kabelů - podhled - větší "  (1,25)*1,1</t>
  </si>
  <si>
    <t>Přesun hmot procentní pro kce tesařské v objektech v do 6 m</t>
  </si>
  <si>
    <t>" Cena obsahuje také kotvení ocelových konstrukcí pomocí navrtání, kotev, ocelových kotevních desek, patních a roznášecích plechů a chemického zakotvení. "</t>
  </si>
  <si>
    <t>" Cena včetně opravy nátěru po montážních svarech, veškerý spojovací materiál z pozinkované oceli nebo opatřen antikorózní úpravou. V ceně i přesun hmot. "</t>
  </si>
  <si>
    <t xml:space="preserve">Odsekání a odebrání obkladů stropů cihelných </t>
  </si>
  <si>
    <t>" Zpětná montáž očištěných cihelných obkladů " (2,3*1,5)-(0,3*0,5)</t>
  </si>
  <si>
    <t>Zpětná montáž vnějších odstraněných cihelných obkladů po provedení zesílení stropů a prostupů - Specifikace dle PD</t>
  </si>
  <si>
    <t>" V ceně veškerý nutný materiál a příslušenství pro montáž, vč. zajištění výškového napojení na stávající obklad - nutná vyrovnávací / podkladní vrstva (omítka). V ceně také případné provedení HI pomocí stěrky. "</t>
  </si>
  <si>
    <t>" V ceně také uložení na dosčasnou skládku a očištění pro pozdější zpětnou montáž vč. odvodu suti - poškozených a nepotřebných kusů "</t>
  </si>
  <si>
    <t>" Šetrné odstranění obložení z cihelných pásků v exteriéru z důvodu provedení otvorů ve stropní konstrukci vč. případného odstranění omítky. " 2,3*1,5</t>
  </si>
  <si>
    <t>781999901 SPC</t>
  </si>
  <si>
    <t>" Vyčištění místnosti po provedení díla - 1. PP " (42,28+10,65)</t>
  </si>
  <si>
    <t>" Vyčištění místnosti po provedení díla - 1. NP " (42,28+10,65)</t>
  </si>
  <si>
    <t>" Otlučení omítky stropu pro provádění otvorů a zesílení stropní konstrukce - v místnostech P01098 + P01097 " (33,84+1,08)</t>
  </si>
  <si>
    <t>" Otlučení omítky stropů - z důvodu realizace příčky a vybourání otvorů ve stropní konstrukci  - v části 1. NP " 17,85</t>
  </si>
  <si>
    <t>" Zdivo pro zazdění okenních otvorů po vybourání oken - 1. NP " (2,36*2,1)*1,05</t>
  </si>
  <si>
    <t>" SDK příčka - 1. NP " (24,84)*1,05</t>
  </si>
  <si>
    <t>" Penetrační nátěr obou stran SDK příček " 24,84</t>
  </si>
  <si>
    <t>" Šachtová stěna - 1. NP " (10,267)*1,05</t>
  </si>
  <si>
    <t>" Penetrační nátěr šachtových SDK stěn " 10,267</t>
  </si>
  <si>
    <t>D+M Dřevěné dveře 900×1970 mm s požární odolností, PO EW30 DP3-C2 - Specifikace dle PD - D01</t>
  </si>
  <si>
    <t>767590130 SPC</t>
  </si>
  <si>
    <t>" Rezerva zdvojených podlah za provedení pod vybouranými příčkami "</t>
  </si>
  <si>
    <t>" V ceně také případné nutné úpravy desek. "</t>
  </si>
  <si>
    <t>D+M Podlah zdvojených - Specifikace dle PD</t>
  </si>
  <si>
    <t>" V ceně rošt (podpory), desky zdvojené podlahy a další veškeré práce a příslušenství nutné pro montáž. "</t>
  </si>
  <si>
    <t>767590901 SPC</t>
  </si>
  <si>
    <t>Montáž podlah zdvojených dočasně demontovaných - Specifikace dle PD</t>
  </si>
  <si>
    <t>714110901 SPC</t>
  </si>
  <si>
    <t>" V ceně napojení na stávající otvor, případná úprava obkladu, podkladový rošt a další veškeré práce a příslušenství související s montáži dočasně demontovaného obkladu. "</t>
  </si>
  <si>
    <t>" Malba SDK příček " (24,84)*2</t>
  </si>
  <si>
    <t>" Malba SDK stěn šachtových " (10,267)*1</t>
  </si>
  <si>
    <t>Dokončovací práce - Obklady keramické</t>
  </si>
  <si>
    <t>" -  Bezpečenostní, výstražné a únikové tabulky."</t>
  </si>
  <si>
    <t>Ostatní konstrukce a práce PSV jinde neuvedené</t>
  </si>
  <si>
    <t>" -  Stěhování RACKů v řešené místnosti. "</t>
  </si>
  <si>
    <t>" Ochrana stávajícího obkladu při provádění prací v 1. NP "</t>
  </si>
  <si>
    <t>998999901 SPC</t>
  </si>
  <si>
    <t>Ostatní konstrukce a práce HSV jinde neuvedené</t>
  </si>
  <si>
    <t>" -  Odstranění soklíku a lišt z bouraných konstrukcí. "</t>
  </si>
  <si>
    <t>" -  Ochrana prvků chlazení,  VZT a dalších profesí při provádění prací - jednotek, apod. "</t>
  </si>
  <si>
    <t>Teleskopická hydraulická montážní plošina výška zdvihu do 8 m</t>
  </si>
  <si>
    <t>" -  Případná dočasná ochrana vedení TZB po vybourání instalačních jader před provedením nového SDK opláštění. "</t>
  </si>
  <si>
    <t xml:space="preserve">" Montážní plošina pro provedení provedení otvorů a ochranné zábrany a dalších praví v exteriéru - 1 ks - odhad 7 dní " </t>
  </si>
  <si>
    <t>" Zdivo pro zazdění okenních otvorů po vybourání oken - 1. PP " ((1,19*1,49)*2)*1,05</t>
  </si>
  <si>
    <t>D+M Přenosný hasící přístroj sněhový - Specifikace dle PD</t>
  </si>
  <si>
    <t>" Přenosný hasicí přístroj sněhový - hasící schopnost 89B. Cena vč. držáku. "</t>
  </si>
  <si>
    <t>" 2. NP "</t>
  </si>
  <si>
    <t>" Odstranění obkladu v části 1. NP " 5,75</t>
  </si>
  <si>
    <t>" Odstranění z bouraného zdiva - 1. NP " 70,74</t>
  </si>
  <si>
    <t>Část:   NOVÝ STAV + BOURACÍ PRÁCE</t>
  </si>
  <si>
    <t>D.1.1. ASŘ - NOVÝ STAV + BOURACÍ PRÁCE</t>
  </si>
  <si>
    <t>" V ceně také jeho održezání v předepsaném místě vč. úpravy zbylých částí po odřezání a vybourání. V ceně také uložení na dočasnou skládku pro jeho opětovné použití na zazděné otvory. "</t>
  </si>
  <si>
    <t>Šetrná demontáž obkladů v místnostech proiváděných prací - Specifikace dle PD</t>
  </si>
  <si>
    <t>714110902 SPC</t>
  </si>
  <si>
    <t>" Odstranění obkladu v místnosti P01098 - v místě otvorů pro kabeláž " (1,22*0,3)*2</t>
  </si>
  <si>
    <t>762431901 SPC</t>
  </si>
  <si>
    <t>763111444 RTO</t>
  </si>
  <si>
    <t>714110903 SPC</t>
  </si>
  <si>
    <t xml:space="preserve">" Odstranění podkladového roštu pod obkladem " </t>
  </si>
  <si>
    <t>Demontáž podkladových roštů pod demontovanými obklady - Specifikace dle PD</t>
  </si>
  <si>
    <t>" - Další vnitřní vybavení a práce jinde nespecifikované spojené s provedením funkčního celku PSV.  "</t>
  </si>
  <si>
    <r>
      <t xml:space="preserve">Cena celkem                   </t>
    </r>
    <r>
      <rPr>
        <b/>
        <sz val="8"/>
        <color rgb="FF0000FF"/>
        <rFont val="Arial CE"/>
        <family val="2"/>
        <charset val="238"/>
      </rPr>
      <t/>
    </r>
  </si>
  <si>
    <t>JKSO:  801.35</t>
  </si>
  <si>
    <t>" Montáž demontovaného obkladu z bouraných příček na nově zazděný otvor - 1. NP " 2,36*2,1</t>
  </si>
  <si>
    <t>" Montáž demontovaného obkladu z bouraných příček na místa styku bouraných stěn s obvodovou konstrukcí - 1. NP " (0,15+0,16)*2,65</t>
  </si>
  <si>
    <t>" Uvažováno s dvojitým zasklením. "</t>
  </si>
  <si>
    <t>" Vysklívání bouraných oken - 1.PP " ((1,19*1,79)*2)*2</t>
  </si>
  <si>
    <t>" Vysklívání bouraných oken - 1.NP " ((1,18*2,1)*2+(0,86*0,86)*1+(1,17*0,86)*2)*2</t>
  </si>
  <si>
    <t>Přesun hmot pro budovy monolitické s vyzdívaným obvodovým pláštěm v do 6 m</t>
  </si>
  <si>
    <t>Náklady spojené s odvozem a uložením suti - dřevo, výrobky na bázi dřeva…</t>
  </si>
  <si>
    <t>997999904 SPC</t>
  </si>
  <si>
    <t>" -  Případná sanace a úprava základových konstrukcí při provádění výkopu pro vedení v chráničkách. "</t>
  </si>
  <si>
    <t>D+M Opláštění ocelových konstrukcí cementotřískovými deskami tl. 14 mm - Specifikace dle PD</t>
  </si>
  <si>
    <t>" Opláštění ocelových konstrukcí  cementrotřískovými deskami tl. 14 mm - povrchová úprava finish. "</t>
  </si>
  <si>
    <t>" - Další práce nutné provést jinde neuvedené - např. doplnění stropní konstrukce a úprava otvorů po jejich vybourání, podepření stropní konstrukce, apod. "</t>
  </si>
  <si>
    <t>" V ceně také očištění a uložení na dočasnou skládku před opětovnou montáží - přeskládání RACKů. "</t>
  </si>
  <si>
    <t>" Penetrace pod vnitřní omítku dozdáívaných konstrukcí "</t>
  </si>
  <si>
    <t>" Penetrace v místech dozdívaných otvorů " 1,19*1,49*2+2,36*2,1</t>
  </si>
  <si>
    <t>" Omítka v místech dozdívaných otvorů " 1,19*1,49*2+2,36*2,1</t>
  </si>
  <si>
    <t>" V ceně také zajištění napojení na stávající omítku. "</t>
  </si>
  <si>
    <t xml:space="preserve">" Vnitřní omítka dozdívaných otvorů - vápenocementová štuková dvouvrstvá - tl. jádra do 10 mm, tl. štuku do 3 mm. " </t>
  </si>
  <si>
    <t>" Malba omítnutých stěn - dozdívek " 8,5</t>
  </si>
  <si>
    <t>Montáž demontovaných obkladů na nově vyzděný otvor - Speficikace dle PD</t>
  </si>
  <si>
    <t>623999901 SPC</t>
  </si>
  <si>
    <t>D+M Povrchová úprava dozdívaného otvoru v 1. NP - Specifikace dle PD</t>
  </si>
  <si>
    <t>" Vnitřní deska opláštění  RB (A), vnější deska opláštění - vysokopevnostní deska "</t>
  </si>
  <si>
    <t>SDK příčka tl 125 mm profily R-CW 75 desky 2x 12,5 s AI 75 mm,  REI 45, Rw 58 dB - kotvená k podlaze</t>
  </si>
  <si>
    <t>" S vloženou akustickou izolací tl. 75 mm, s jednoduchými ocel.profily "</t>
  </si>
  <si>
    <t>" Provedení povrchové úpravy na zazděný vybouraný okenní otvor v 1. NP " 2,36*2,1</t>
  </si>
  <si>
    <t>" V ceně penetrace, fasádní omítka s finální barvou / keramický obklad dle stávajícího vč. případné úpravy podkladu. V ceně také veškeré další nutné příslušenství a práce spojené s provedením povrchové úpravy na zazděný otvor. V ceně také přesun hmot. "</t>
  </si>
  <si>
    <t xml:space="preserve">" Trvalá demontáž SDK podhledu - v části 1. NP " </t>
  </si>
  <si>
    <t xml:space="preserve">" Demontáž SDK podhledu - z důvodu realizace příčky - v části 1. NP " </t>
  </si>
  <si>
    <t>" Penetrace v místech demontovaných podhledů " (33,84+1,08)+(4,7+48,05)</t>
  </si>
  <si>
    <t>" Omítka v místech demontovaných podhledů " (33,84+1,08)+(4,7+48,05)</t>
  </si>
  <si>
    <t>" Malba nově omítnuté části stropů " (33,84+1,08)+(4,7+48,05)</t>
  </si>
  <si>
    <t>" Zpětná montáž demontovaného podhledu " (34,92+4,7)</t>
  </si>
  <si>
    <t>" Demontáž roštu zdvojených podlah+ demontáž dočasná - 1. NP " 48,05+4,7</t>
  </si>
  <si>
    <t>" Demontáž desek zdvojených podlah + demontáž dočasná - 1. NP " 48,05+4,7</t>
  </si>
  <si>
    <t>" Montáž zdvojených podlah dočasně demontovaných po provedení prací  - desek + roštu (podpor) - 1. NP " 48,05+4,7</t>
  </si>
  <si>
    <r>
      <t xml:space="preserve">" -  Nutná úprava povrchů jinde neuvedená - např. </t>
    </r>
    <r>
      <rPr>
        <sz val="8"/>
        <color indexed="12"/>
        <rFont val="Arial CE"/>
        <family val="2"/>
        <charset val="238"/>
      </rPr>
      <t>provedení obkladů / omítky z venkovní strany na dodatečně zazděné otvory v 1. PP, vyrovnání ostění po bouracích pracích, úprava nadpraží a ostění otvorů. apod. "</t>
    </r>
  </si>
  <si>
    <t>619999901 SPC</t>
  </si>
  <si>
    <t>Úprava podlahy v 2. NP po vybouraných prostupech stropem z 1. NP - Specifikace dle PD</t>
  </si>
  <si>
    <t>" Úprava podlahy po vybourání otvorů pro rozvody TZB. "</t>
  </si>
  <si>
    <t>" -  Zaizolování chrániček při prostupu do objektu. "</t>
  </si>
  <si>
    <t>" V ceně vyčištění místností, zakrytí otvorů vhodným materiálem - plech, apod. -, a další práce související s provozuschopností místností v 2. NP po vybourání otvorů. V ceně také přesun hmot, suti. "</t>
  </si>
  <si>
    <t>" Jádrové vrty " (0,35)*2</t>
  </si>
  <si>
    <t>Jádrové vrty dovrchní diamantovými korunkami do D 100 mm do stavebních materiálů</t>
  </si>
  <si>
    <t>Jádrové vrty dovrchní diamantovými korunkami do D 120 mm do stavebních materiálů</t>
  </si>
  <si>
    <t>" Ochrana rohu SDK konstrukcí - 1. NP " (2,65*5)*1,05</t>
  </si>
  <si>
    <t>" Vnější ocelové konstrukce natírané otryskány na stupeň Sa2,5. Povrchová úprava : základní epoxidový nátěr v min. tloušťce 80 µm a vrchní epoxidový nátěr v celkové min. tloušťce 160 µm v odstínu dle architektonicko-stavebního řešení, resp. požadavku investora."</t>
  </si>
  <si>
    <t>29a</t>
  </si>
  <si>
    <t>29b</t>
  </si>
  <si>
    <t>29c</t>
  </si>
  <si>
    <t>29d</t>
  </si>
  <si>
    <t>29e</t>
  </si>
  <si>
    <t>30a</t>
  </si>
  <si>
    <t>30b</t>
  </si>
  <si>
    <t>30c</t>
  </si>
  <si>
    <t>30d</t>
  </si>
  <si>
    <t>30e</t>
  </si>
  <si>
    <t>31a</t>
  </si>
  <si>
    <t>31b</t>
  </si>
  <si>
    <t>31c</t>
  </si>
  <si>
    <t>31d</t>
  </si>
  <si>
    <t>31e</t>
  </si>
  <si>
    <t>32a</t>
  </si>
  <si>
    <t>32b</t>
  </si>
  <si>
    <t>32c</t>
  </si>
  <si>
    <t>32d</t>
  </si>
  <si>
    <t>32e</t>
  </si>
  <si>
    <t>D+M Požární utěsnění vybouraných prostupů - Specifikace dle PD</t>
  </si>
  <si>
    <t>" Utěsnění prostupu stropních konstrukcí do 1. NP požárními ucpávkami s PO EI 60 DP1 "</t>
  </si>
  <si>
    <t>790999103 SPC</t>
  </si>
  <si>
    <t>" Utěsnění prostupu stropních konstrukcí do 2. NP požárními ucpávkami s PO EI 60 DP1 "</t>
  </si>
  <si>
    <t>790999104 SPC</t>
  </si>
  <si>
    <t>" Ocelové konstrukce pro ochranu kabelů - odhad 500 kg "</t>
  </si>
  <si>
    <t>" -  Případná úprava konstrukcí proti bludným proudům. "</t>
  </si>
  <si>
    <t>" -  Odstranění nevhodných stávajících technologií a vnitřního vybavení. "</t>
  </si>
  <si>
    <t>" -  Nutné úpravy poškozených prvků PSV během výstavby. "</t>
  </si>
  <si>
    <t>" POZN: V množství nezapočteno případné ztratné k obkladu. V případě volby obkladu nutno se ztratným uvažovat v jednotkové ceně. "</t>
  </si>
  <si>
    <t>Přesun hmot procentní pro akustická a protiotřesová opatření v objektech v do 6 m</t>
  </si>
  <si>
    <t>998790201 SPC</t>
  </si>
  <si>
    <t>Přesun hmot procentní pro ostatní výrobky v objektech v do 6 m</t>
  </si>
  <si>
    <t>HZS1291 RTO</t>
  </si>
  <si>
    <t>Stavební přípomoce - Pomocný stavební dělník</t>
  </si>
  <si>
    <t>soubor</t>
  </si>
  <si>
    <t>HZS2321 RTO</t>
  </si>
  <si>
    <t>Stavební přípomoce - Obkladač</t>
  </si>
  <si>
    <t>HZS2121 RTO</t>
  </si>
  <si>
    <t>HZS2111 RTO</t>
  </si>
  <si>
    <t>Stavební přípomoce - Tesař</t>
  </si>
  <si>
    <t>HZS2171 RTO</t>
  </si>
  <si>
    <t>Stavební přípomoce - Sádrokartonář</t>
  </si>
  <si>
    <t>Stavební přípomoce - Truhlář</t>
  </si>
  <si>
    <t>HZS2131 RTO</t>
  </si>
  <si>
    <t>Stavební přípomoce - Zámečník</t>
  </si>
  <si>
    <t>HZS2311 RTO</t>
  </si>
  <si>
    <t>HZS2492 RTO</t>
  </si>
  <si>
    <t>Stavební přípomoce - Malíř, natěrač, lakýrník</t>
  </si>
  <si>
    <t>Stavební přípomoce - Pomocný dělník PSV</t>
  </si>
  <si>
    <t xml:space="preserve">HZS3121 RTO </t>
  </si>
  <si>
    <t>Stavební přípomoce - Montér ocelových konstrukcí</t>
  </si>
  <si>
    <t xml:space="preserve">" Stavební práce a dodávky spojené s provedením funkčního celku M-43." </t>
  </si>
  <si>
    <t xml:space="preserve">" Stavební práce a dodávky spojené s provedením funkčního celku 781" 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</si>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</sst>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K_č_-;\-* #,##0.00\ _K_č_-;_-* &quot;-&quot;??\ _K_č_-;_-@_-"/>
    <numFmt numFmtId="165" formatCode="#,##0.000;\-#,##0.000"/>
    <numFmt numFmtId="166" formatCode="#,##0.00_ ;\-#,##0.00\ "/>
    <numFmt numFmtId="167" formatCode="####;\-####"/>
    <numFmt numFmtId="168" formatCode="0.000"/>
    <numFmt numFmtId="169" formatCode="#,##0.0"/>
    <numFmt numFmtId="170" formatCode="#,##0\ "/>
    <numFmt numFmtId="171" formatCode="_-* #,##0.00\ _K_č_-;\-* #,##0.00\ _K_č_-;_-* \-??\ _K_č_-;_-@_-"/>
    <numFmt numFmtId="172" formatCode="d/mm"/>
  </numFmts>
  <fonts count="7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sz val="8"/>
      <color indexed="12"/>
      <name val="Arial CE"/>
      <family val="2"/>
      <charset val="238"/>
    </font>
    <font>
      <sz val="8"/>
      <color indexed="18"/>
      <name val="Arial CE"/>
      <family val="2"/>
      <charset val="238"/>
    </font>
    <font>
      <sz val="8"/>
      <name val="MS Sans Serif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0"/>
      <name val="Arial"/>
      <family val="2"/>
      <charset val="238"/>
    </font>
    <font>
      <sz val="10"/>
      <name val="Helv"/>
      <family val="2"/>
    </font>
    <font>
      <sz val="10"/>
      <name val="Arial"/>
      <family val="2"/>
    </font>
    <font>
      <sz val="8"/>
      <color theme="1"/>
      <name val="Trebuchet MS"/>
      <family val="2"/>
    </font>
    <font>
      <i/>
      <sz val="8"/>
      <name val="Arial CE"/>
      <family val="2"/>
      <charset val="238"/>
    </font>
    <font>
      <sz val="8"/>
      <color rgb="FFFF0000"/>
      <name val="Arial CE"/>
      <family val="2"/>
      <charset val="238"/>
    </font>
    <font>
      <b/>
      <sz val="8"/>
      <color indexed="12"/>
      <name val="Arial"/>
      <family val="2"/>
      <charset val="238"/>
    </font>
    <font>
      <b/>
      <sz val="8"/>
      <color indexed="20"/>
      <name val="Arial"/>
      <family val="2"/>
      <charset val="238"/>
    </font>
    <font>
      <b/>
      <sz val="8"/>
      <color indexed="21"/>
      <name val="Arial"/>
      <family val="2"/>
      <charset val="238"/>
    </font>
    <font>
      <b/>
      <u/>
      <sz val="8"/>
      <name val="Arial"/>
      <family val="2"/>
      <charset val="238"/>
    </font>
    <font>
      <b/>
      <u/>
      <sz val="8"/>
      <color indexed="10"/>
      <name val="Arial"/>
      <family val="2"/>
      <charset val="238"/>
    </font>
    <font>
      <b/>
      <u/>
      <sz val="8"/>
      <color indexed="10"/>
      <name val="Arial CE"/>
      <family val="2"/>
      <charset val="238"/>
    </font>
    <font>
      <b/>
      <sz val="8"/>
      <name val="MS Sans Serif"/>
      <family val="2"/>
      <charset val="238"/>
    </font>
    <font>
      <sz val="8"/>
      <color indexed="10"/>
      <name val="MS Sans Serif"/>
      <family val="2"/>
      <charset val="238"/>
    </font>
    <font>
      <sz val="8"/>
      <color indexed="12"/>
      <name val="Arial CE"/>
      <family val="2"/>
    </font>
    <font>
      <sz val="12"/>
      <name val="Arial CE"/>
      <family val="2"/>
      <charset val="238"/>
    </font>
    <font>
      <b/>
      <sz val="14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8"/>
      <color rgb="FF0000FF"/>
      <name val="Arial CE"/>
      <family val="2"/>
      <charset val="238"/>
    </font>
    <font>
      <sz val="11"/>
      <color rgb="FFFF0000"/>
      <name val="Calibri"/>
      <family val="2"/>
      <scheme val="minor"/>
    </font>
    <font>
      <b/>
      <sz val="10"/>
      <color rgb="FFFF0000"/>
      <name val="MS Sans Serif"/>
      <family val="2"/>
      <charset val="238"/>
    </font>
    <font>
      <b/>
      <sz val="8"/>
      <color rgb="FFFF0000"/>
      <name val="MS Sans Serif"/>
      <family val="2"/>
      <charset val="238"/>
    </font>
    <font>
      <b/>
      <sz val="11"/>
      <color rgb="FFFF0000"/>
      <name val="Trebuchet MS"/>
      <family val="2"/>
      <charset val="238"/>
    </font>
    <font>
      <sz val="11"/>
      <color theme="1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8"/>
      <color rgb="FF7030A0"/>
      <name val="MS Sans Serif"/>
      <family val="2"/>
    </font>
    <font>
      <sz val="8.5"/>
      <name val="MS Sans Serif"/>
      <family val="2"/>
    </font>
    <font>
      <b/>
      <sz val="10"/>
      <color rgb="FFFF0000"/>
      <name val="MS Sans Serif"/>
      <family val="2"/>
    </font>
    <font>
      <b/>
      <sz val="8"/>
      <color rgb="FFFF0000"/>
      <name val="MS Sans Serif"/>
      <family val="2"/>
    </font>
    <font>
      <b/>
      <sz val="11"/>
      <color rgb="FFFF0000"/>
      <name val="MS Sans Serif"/>
      <family val="2"/>
    </font>
    <font>
      <sz val="8"/>
      <name val="MS Sans Serif"/>
      <family val="2"/>
    </font>
    <font>
      <b/>
      <sz val="12"/>
      <color rgb="FFFF0000"/>
      <name val="MS Sans Serif"/>
      <family val="2"/>
    </font>
    <font>
      <u/>
      <sz val="11"/>
      <color theme="10"/>
      <name val="Calibri"/>
      <family val="2"/>
    </font>
    <font>
      <b/>
      <sz val="10"/>
      <name val="MS Sans Serif"/>
      <family val="2"/>
      <charset val="238"/>
    </font>
    <font>
      <b/>
      <sz val="12"/>
      <color rgb="FFFF0000"/>
      <name val="MS Sans Serif"/>
      <family val="2"/>
      <charset val="238"/>
    </font>
    <font>
      <u/>
      <sz val="8"/>
      <color theme="10"/>
      <name val="MS Sans Serif"/>
      <family val="2"/>
    </font>
    <font>
      <b/>
      <sz val="12"/>
      <name val="MS Sans Serif"/>
      <family val="2"/>
      <charset val="238"/>
    </font>
    <font>
      <b/>
      <sz val="8"/>
      <name val="MS Sans Serif"/>
      <family val="2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20"/>
      <name val="Arial"/>
      <family val="2"/>
      <charset val="238"/>
    </font>
    <font>
      <sz val="10"/>
      <name val="Times New Roman CE"/>
      <family val="1"/>
      <charset val="238"/>
    </font>
    <font>
      <b/>
      <sz val="8"/>
      <color rgb="FF0000FF"/>
      <name val="Arial CE"/>
      <family val="2"/>
      <charset val="238"/>
    </font>
    <font>
      <b/>
      <sz val="11"/>
      <color rgb="FFFF0000"/>
      <name val="Arial"/>
      <family val="2"/>
      <charset val="238"/>
    </font>
    <font>
      <sz val="12"/>
      <name val="MS Sans Serif"/>
      <family val="2"/>
      <charset val="238"/>
    </font>
    <font>
      <b/>
      <sz val="8.5"/>
      <color rgb="FFFF0000"/>
      <name val="MS Sans Serif"/>
      <family val="2"/>
    </font>
    <font>
      <sz val="8"/>
      <name val="Trebuchet MS"/>
      <family val="2"/>
    </font>
    <font>
      <b/>
      <sz val="10"/>
      <color rgb="FFFF0000"/>
      <name val="Trebuchet MS"/>
      <family val="2"/>
      <charset val="238"/>
    </font>
    <font>
      <sz val="8"/>
      <color indexed="54"/>
      <name val="Arial CE"/>
      <family val="2"/>
      <charset val="238"/>
    </font>
    <font>
      <sz val="8"/>
      <color rgb="FFFF0000"/>
      <name val="MS Sans Serif"/>
      <family val="2"/>
    </font>
    <font>
      <b/>
      <sz val="12"/>
      <color rgb="FFFF0000"/>
      <name val="Calibri"/>
      <family val="2"/>
      <scheme val="minor"/>
    </font>
    <font>
      <sz val="8"/>
      <color rgb="FFFF0000"/>
      <name val="Arial"/>
      <family val="2"/>
      <charset val="238"/>
    </font>
    <font>
      <b/>
      <i/>
      <sz val="8"/>
      <name val="Arial CE"/>
      <family val="2"/>
      <charset val="238"/>
    </font>
    <font>
      <i/>
      <sz val="8"/>
      <color indexed="10"/>
      <name val="MS Sans Serif"/>
      <family val="2"/>
      <charset val="238"/>
    </font>
    <font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</borders>
  <cellStyleXfs count="84">
    <xf numFmtId="0" fontId="0" fillId="0" borderId="0"/>
    <xf numFmtId="0" fontId="11" fillId="0" borderId="0"/>
    <xf numFmtId="0" fontId="10" fillId="0" borderId="0" applyAlignment="0">
      <alignment vertical="top" wrapText="1"/>
      <protection locked="0"/>
    </xf>
    <xf numFmtId="0" fontId="13" fillId="0" borderId="0" applyFill="0" applyBorder="0" applyProtection="0"/>
    <xf numFmtId="0" fontId="14" fillId="0" borderId="0"/>
    <xf numFmtId="0" fontId="11" fillId="0" borderId="0"/>
    <xf numFmtId="0" fontId="11" fillId="0" borderId="0"/>
    <xf numFmtId="0" fontId="14" fillId="0" borderId="0"/>
    <xf numFmtId="0" fontId="11" fillId="0" borderId="0"/>
    <xf numFmtId="0" fontId="6" fillId="0" borderId="0"/>
    <xf numFmtId="0" fontId="10" fillId="0" borderId="0" applyAlignment="0">
      <alignment vertical="top" wrapText="1"/>
      <protection locked="0"/>
    </xf>
    <xf numFmtId="0" fontId="15" fillId="0" borderId="0"/>
    <xf numFmtId="0" fontId="16" fillId="0" borderId="0" applyFont="0" applyFill="0" applyBorder="0" applyAlignment="0" applyProtection="0"/>
    <xf numFmtId="0" fontId="14" fillId="0" borderId="0"/>
    <xf numFmtId="0" fontId="17" fillId="0" borderId="0"/>
    <xf numFmtId="0" fontId="11" fillId="0" borderId="0"/>
    <xf numFmtId="0" fontId="10" fillId="0" borderId="0" applyAlignment="0">
      <alignment vertical="top" wrapText="1"/>
      <protection locked="0"/>
    </xf>
    <xf numFmtId="0" fontId="10" fillId="0" borderId="0" applyAlignment="0">
      <alignment vertical="top" wrapText="1"/>
      <protection locked="0"/>
    </xf>
    <xf numFmtId="0" fontId="11" fillId="0" borderId="0"/>
    <xf numFmtId="0" fontId="52" fillId="0" borderId="0" applyNumberFormat="0" applyFill="0" applyBorder="0" applyAlignment="0" applyProtection="0">
      <alignment vertical="top"/>
      <protection locked="0"/>
    </xf>
    <xf numFmtId="0" fontId="47" fillId="0" borderId="0" applyAlignment="0">
      <alignment vertical="top" wrapText="1"/>
      <protection locked="0"/>
    </xf>
    <xf numFmtId="0" fontId="14" fillId="0" borderId="0"/>
    <xf numFmtId="0" fontId="10" fillId="0" borderId="0" applyAlignment="0">
      <alignment vertical="top" wrapText="1"/>
      <protection locked="0"/>
    </xf>
    <xf numFmtId="0" fontId="11" fillId="0" borderId="0"/>
    <xf numFmtId="0" fontId="14" fillId="0" borderId="0"/>
    <xf numFmtId="169" fontId="55" fillId="0" borderId="0" applyAlignment="0">
      <alignment horizontal="right" wrapText="1"/>
    </xf>
    <xf numFmtId="4" fontId="55" fillId="0" borderId="0" applyBorder="0" applyAlignment="0">
      <alignment horizontal="right" wrapText="1"/>
    </xf>
    <xf numFmtId="0" fontId="55" fillId="0" borderId="0">
      <alignment horizontal="right" wrapText="1"/>
    </xf>
    <xf numFmtId="170" fontId="55" fillId="0" borderId="0" applyFont="0" applyFill="0" applyBorder="0">
      <alignment horizontal="right" vertical="center"/>
    </xf>
    <xf numFmtId="164" fontId="14" fillId="0" borderId="0" applyFont="0" applyFill="0" applyBorder="0" applyAlignment="0" applyProtection="0"/>
    <xf numFmtId="171" fontId="14" fillId="0" borderId="0" applyFill="0" applyBorder="0" applyAlignment="0" applyProtection="0"/>
    <xf numFmtId="171" fontId="14" fillId="0" borderId="0" applyFill="0" applyBorder="0" applyAlignment="0" applyProtection="0"/>
    <xf numFmtId="164" fontId="14" fillId="0" borderId="0" applyFill="0" applyBorder="0" applyAlignment="0" applyProtection="0"/>
    <xf numFmtId="164" fontId="14" fillId="0" borderId="0" applyFill="0" applyBorder="0" applyAlignment="0" applyProtection="0"/>
    <xf numFmtId="171" fontId="11" fillId="0" borderId="0" applyFill="0" applyBorder="0" applyAlignment="0" applyProtection="0"/>
    <xf numFmtId="171" fontId="14" fillId="0" borderId="0" applyFill="0" applyBorder="0" applyAlignment="0" applyProtection="0"/>
    <xf numFmtId="171" fontId="14" fillId="0" borderId="0" applyFill="0" applyBorder="0" applyAlignment="0" applyProtection="0"/>
    <xf numFmtId="164" fontId="14" fillId="0" borderId="0" applyFill="0" applyBorder="0" applyAlignment="0" applyProtection="0"/>
    <xf numFmtId="0" fontId="56" fillId="0" borderId="0">
      <alignment horizontal="center" vertical="center" wrapText="1"/>
    </xf>
    <xf numFmtId="0" fontId="57" fillId="0" borderId="0">
      <alignment horizontal="left"/>
    </xf>
    <xf numFmtId="0" fontId="2" fillId="0" borderId="0"/>
    <xf numFmtId="0" fontId="11" fillId="0" borderId="0"/>
    <xf numFmtId="0" fontId="11" fillId="0" borderId="0"/>
    <xf numFmtId="0" fontId="14" fillId="0" borderId="0"/>
    <xf numFmtId="0" fontId="14" fillId="0" borderId="0"/>
    <xf numFmtId="0" fontId="11" fillId="0" borderId="0"/>
    <xf numFmtId="0" fontId="11" fillId="0" borderId="0"/>
    <xf numFmtId="170" fontId="11" fillId="0" borderId="0">
      <alignment vertical="center"/>
    </xf>
    <xf numFmtId="170" fontId="11" fillId="0" borderId="0">
      <alignment vertical="center"/>
    </xf>
    <xf numFmtId="170" fontId="11" fillId="0" borderId="0">
      <alignment vertical="center"/>
    </xf>
    <xf numFmtId="170" fontId="11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4" fillId="0" borderId="0"/>
    <xf numFmtId="0" fontId="2" fillId="0" borderId="0"/>
    <xf numFmtId="0" fontId="2" fillId="0" borderId="0"/>
    <xf numFmtId="0" fontId="58" fillId="0" borderId="0">
      <protection locked="0"/>
    </xf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14">
      <alignment horizontal="center" vertical="center" wrapText="1"/>
    </xf>
    <xf numFmtId="172" fontId="11" fillId="0" borderId="0">
      <alignment horizontal="center" vertical="center"/>
    </xf>
    <xf numFmtId="172" fontId="11" fillId="0" borderId="0">
      <alignment horizontal="center" vertical="center"/>
    </xf>
    <xf numFmtId="9" fontId="14" fillId="0" borderId="0" applyFill="0" applyBorder="0" applyAlignment="0" applyProtection="0"/>
    <xf numFmtId="0" fontId="49" fillId="0" borderId="0" applyNumberFormat="0" applyFill="0" applyBorder="0" applyAlignment="0" applyProtection="0">
      <alignment vertical="top"/>
      <protection locked="0"/>
    </xf>
    <xf numFmtId="0" fontId="10" fillId="0" borderId="0" applyAlignment="0">
      <alignment vertical="top" wrapText="1"/>
      <protection locked="0"/>
    </xf>
    <xf numFmtId="0" fontId="47" fillId="0" borderId="0" applyAlignment="0">
      <alignment vertical="top" wrapText="1"/>
      <protection locked="0"/>
    </xf>
    <xf numFmtId="0" fontId="14" fillId="0" borderId="0"/>
  </cellStyleXfs>
  <cellXfs count="335">
    <xf numFmtId="0" fontId="0" fillId="0" borderId="0" xfId="0"/>
    <xf numFmtId="0" fontId="0" fillId="0" borderId="0" xfId="0" applyAlignment="1" applyProtection="1">
      <alignment horizontal="left" vertical="top"/>
      <protection locked="0"/>
    </xf>
    <xf numFmtId="0" fontId="5" fillId="2" borderId="2" xfId="0" applyFont="1" applyFill="1" applyBorder="1" applyAlignment="1" applyProtection="1">
      <alignment horizontal="left" wrapText="1"/>
      <protection locked="0"/>
    </xf>
    <xf numFmtId="39" fontId="5" fillId="2" borderId="2" xfId="0" applyNumberFormat="1" applyFont="1" applyFill="1" applyBorder="1" applyAlignment="1" applyProtection="1">
      <alignment horizontal="right"/>
      <protection locked="0"/>
    </xf>
    <xf numFmtId="0" fontId="0" fillId="0" borderId="0" xfId="0" applyAlignment="1" applyProtection="1">
      <alignment vertical="top"/>
      <protection locked="0"/>
    </xf>
    <xf numFmtId="0" fontId="0" fillId="0" borderId="0" xfId="0" applyFill="1" applyAlignment="1" applyProtection="1">
      <alignment horizontal="left" vertical="top"/>
      <protection locked="0"/>
    </xf>
    <xf numFmtId="0" fontId="12" fillId="0" borderId="0" xfId="1" applyFont="1" applyAlignment="1">
      <alignment vertical="center"/>
    </xf>
    <xf numFmtId="0" fontId="12" fillId="0" borderId="0" xfId="1" applyFont="1" applyFill="1" applyAlignment="1">
      <alignment vertical="center"/>
    </xf>
    <xf numFmtId="0" fontId="0" fillId="0" borderId="0" xfId="0" applyFill="1"/>
    <xf numFmtId="0" fontId="0" fillId="0" borderId="0" xfId="0" applyFill="1" applyAlignment="1" applyProtection="1">
      <alignment vertical="top"/>
      <protection locked="0"/>
    </xf>
    <xf numFmtId="166" fontId="0" fillId="0" borderId="0" xfId="0" applyNumberFormat="1" applyFill="1" applyAlignment="1" applyProtection="1">
      <alignment horizontal="left" vertical="top"/>
      <protection locked="0"/>
    </xf>
    <xf numFmtId="0" fontId="3" fillId="0" borderId="0" xfId="2" applyFont="1" applyFill="1" applyAlignment="1" applyProtection="1">
      <alignment horizontal="left"/>
    </xf>
    <xf numFmtId="0" fontId="4" fillId="0" borderId="0" xfId="2" applyFont="1" applyFill="1" applyAlignment="1" applyProtection="1">
      <alignment horizontal="left"/>
    </xf>
    <xf numFmtId="0" fontId="10" fillId="0" borderId="0" xfId="2" applyAlignment="1">
      <alignment vertical="top"/>
      <protection locked="0"/>
    </xf>
    <xf numFmtId="0" fontId="6" fillId="0" borderId="3" xfId="2" applyFont="1" applyFill="1" applyBorder="1" applyAlignment="1" applyProtection="1">
      <alignment horizontal="center" vertical="center" wrapText="1"/>
    </xf>
    <xf numFmtId="0" fontId="6" fillId="0" borderId="4" xfId="2" applyFont="1" applyFill="1" applyBorder="1" applyAlignment="1" applyProtection="1">
      <alignment horizontal="center" vertical="center" wrapText="1"/>
    </xf>
    <xf numFmtId="0" fontId="6" fillId="0" borderId="5" xfId="2" applyFont="1" applyFill="1" applyBorder="1" applyAlignment="1" applyProtection="1">
      <alignment horizontal="center" vertical="center" wrapText="1"/>
    </xf>
    <xf numFmtId="167" fontId="6" fillId="0" borderId="6" xfId="2" applyNumberFormat="1" applyFont="1" applyFill="1" applyBorder="1" applyAlignment="1" applyProtection="1">
      <alignment horizontal="center" vertical="center"/>
    </xf>
    <xf numFmtId="167" fontId="6" fillId="0" borderId="7" xfId="2" applyNumberFormat="1" applyFont="1" applyFill="1" applyBorder="1" applyAlignment="1" applyProtection="1">
      <alignment horizontal="center" vertical="center"/>
    </xf>
    <xf numFmtId="167" fontId="6" fillId="0" borderId="8" xfId="2" applyNumberFormat="1" applyFont="1" applyFill="1" applyBorder="1" applyAlignment="1" applyProtection="1">
      <alignment horizontal="center" vertical="center"/>
    </xf>
    <xf numFmtId="0" fontId="20" fillId="0" borderId="2" xfId="2" applyFont="1" applyBorder="1" applyAlignment="1" applyProtection="1">
      <alignment horizontal="center" vertical="center"/>
    </xf>
    <xf numFmtId="0" fontId="20" fillId="0" borderId="2" xfId="2" applyFont="1" applyBorder="1" applyAlignment="1" applyProtection="1">
      <alignment horizontal="left" vertical="center"/>
    </xf>
    <xf numFmtId="39" fontId="20" fillId="0" borderId="2" xfId="2" applyNumberFormat="1" applyFont="1" applyBorder="1" applyAlignment="1" applyProtection="1">
      <alignment horizontal="right" vertical="center"/>
    </xf>
    <xf numFmtId="0" fontId="21" fillId="0" borderId="2" xfId="2" applyFont="1" applyBorder="1" applyAlignment="1" applyProtection="1">
      <alignment horizontal="center" vertical="center"/>
    </xf>
    <xf numFmtId="0" fontId="21" fillId="0" borderId="2" xfId="2" applyFont="1" applyBorder="1" applyAlignment="1" applyProtection="1">
      <alignment horizontal="left" vertical="center"/>
    </xf>
    <xf numFmtId="39" fontId="21" fillId="0" borderId="2" xfId="2" applyNumberFormat="1" applyFont="1" applyBorder="1" applyAlignment="1" applyProtection="1">
      <alignment horizontal="right" vertical="center"/>
    </xf>
    <xf numFmtId="0" fontId="22" fillId="0" borderId="2" xfId="2" applyFont="1" applyBorder="1" applyAlignment="1" applyProtection="1">
      <alignment horizontal="center" vertical="center"/>
    </xf>
    <xf numFmtId="0" fontId="22" fillId="0" borderId="2" xfId="2" applyFont="1" applyBorder="1" applyAlignment="1" applyProtection="1">
      <alignment horizontal="left" vertical="center"/>
    </xf>
    <xf numFmtId="39" fontId="22" fillId="0" borderId="2" xfId="2" applyNumberFormat="1" applyFont="1" applyBorder="1" applyAlignment="1" applyProtection="1">
      <alignment horizontal="right" vertical="center"/>
    </xf>
    <xf numFmtId="0" fontId="23" fillId="0" borderId="2" xfId="2" applyFont="1" applyBorder="1" applyAlignment="1" applyProtection="1">
      <alignment horizontal="left" vertical="center"/>
    </xf>
    <xf numFmtId="0" fontId="24" fillId="0" borderId="2" xfId="2" applyFont="1" applyBorder="1" applyAlignment="1" applyProtection="1">
      <alignment horizontal="left" vertical="center"/>
    </xf>
    <xf numFmtId="39" fontId="24" fillId="0" borderId="2" xfId="2" applyNumberFormat="1" applyFont="1" applyBorder="1" applyAlignment="1" applyProtection="1">
      <alignment horizontal="right" vertical="center"/>
    </xf>
    <xf numFmtId="2" fontId="5" fillId="2" borderId="2" xfId="0" applyNumberFormat="1" applyFont="1" applyFill="1" applyBorder="1" applyAlignment="1" applyProtection="1">
      <alignment horizontal="right"/>
      <protection locked="0"/>
    </xf>
    <xf numFmtId="0" fontId="6" fillId="0" borderId="0" xfId="0" applyFont="1" applyFill="1" applyBorder="1" applyAlignment="1" applyProtection="1">
      <alignment horizontal="left" wrapText="1"/>
      <protection locked="0"/>
    </xf>
    <xf numFmtId="39" fontId="6" fillId="0" borderId="0" xfId="0" applyNumberFormat="1" applyFont="1" applyFill="1" applyBorder="1" applyAlignment="1" applyProtection="1">
      <alignment horizontal="right"/>
      <protection locked="0"/>
    </xf>
    <xf numFmtId="0" fontId="12" fillId="0" borderId="0" xfId="1" applyFont="1" applyFill="1" applyAlignment="1">
      <alignment horizontal="center" vertical="center" wrapText="1"/>
    </xf>
    <xf numFmtId="0" fontId="12" fillId="0" borderId="0" xfId="1" applyFont="1" applyFill="1" applyBorder="1" applyAlignment="1">
      <alignment horizontal="center" vertical="center" wrapText="1"/>
    </xf>
    <xf numFmtId="39" fontId="6" fillId="2" borderId="2" xfId="0" applyNumberFormat="1" applyFont="1" applyFill="1" applyBorder="1" applyAlignment="1" applyProtection="1">
      <alignment horizontal="center"/>
      <protection locked="0"/>
    </xf>
    <xf numFmtId="0" fontId="0" fillId="0" borderId="0" xfId="0" applyAlignment="1" applyProtection="1"/>
    <xf numFmtId="0" fontId="10" fillId="0" borderId="0" xfId="0" applyFont="1" applyFill="1" applyAlignment="1" applyProtection="1">
      <alignment horizontal="left" vertical="top"/>
      <protection locked="0"/>
    </xf>
    <xf numFmtId="0" fontId="10" fillId="0" borderId="0" xfId="2" applyAlignment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2" fontId="0" fillId="0" borderId="0" xfId="0" applyNumberFormat="1" applyFill="1" applyAlignment="1" applyProtection="1">
      <alignment horizontal="left" vertical="top"/>
      <protection locked="0"/>
    </xf>
    <xf numFmtId="0" fontId="5" fillId="0" borderId="2" xfId="0" applyFont="1" applyFill="1" applyBorder="1" applyAlignment="1" applyProtection="1">
      <alignment horizontal="left" wrapText="1"/>
      <protection locked="0"/>
    </xf>
    <xf numFmtId="0" fontId="6" fillId="0" borderId="2" xfId="0" applyFont="1" applyFill="1" applyBorder="1" applyAlignment="1" applyProtection="1">
      <alignment horizontal="left" wrapText="1"/>
      <protection locked="0"/>
    </xf>
    <xf numFmtId="2" fontId="6" fillId="0" borderId="2" xfId="0" applyNumberFormat="1" applyFont="1" applyFill="1" applyBorder="1" applyAlignment="1" applyProtection="1">
      <alignment horizontal="right"/>
      <protection locked="0"/>
    </xf>
    <xf numFmtId="39" fontId="6" fillId="0" borderId="2" xfId="0" applyNumberFormat="1" applyFont="1" applyFill="1" applyBorder="1" applyAlignment="1" applyProtection="1">
      <alignment horizontal="center"/>
      <protection locked="0"/>
    </xf>
    <xf numFmtId="0" fontId="29" fillId="0" borderId="0" xfId="0" applyFont="1" applyFill="1" applyBorder="1" applyAlignment="1" applyProtection="1">
      <alignment horizontal="left" wrapText="1"/>
      <protection locked="0"/>
    </xf>
    <xf numFmtId="39" fontId="6" fillId="0" borderId="2" xfId="0" applyNumberFormat="1" applyFont="1" applyFill="1" applyBorder="1" applyAlignment="1" applyProtection="1">
      <alignment horizontal="right"/>
      <protection locked="0"/>
    </xf>
    <xf numFmtId="0" fontId="8" fillId="0" borderId="2" xfId="0" applyFont="1" applyFill="1" applyBorder="1" applyAlignment="1" applyProtection="1">
      <alignment horizontal="left" wrapText="1"/>
      <protection locked="0"/>
    </xf>
    <xf numFmtId="2" fontId="8" fillId="0" borderId="2" xfId="0" applyNumberFormat="1" applyFont="1" applyFill="1" applyBorder="1" applyAlignment="1" applyProtection="1">
      <alignment horizontal="right"/>
      <protection locked="0"/>
    </xf>
    <xf numFmtId="2" fontId="5" fillId="0" borderId="2" xfId="0" applyNumberFormat="1" applyFont="1" applyFill="1" applyBorder="1" applyAlignment="1" applyProtection="1">
      <alignment horizontal="right"/>
      <protection locked="0"/>
    </xf>
    <xf numFmtId="39" fontId="5" fillId="0" borderId="2" xfId="0" applyNumberFormat="1" applyFont="1" applyFill="1" applyBorder="1" applyAlignment="1" applyProtection="1">
      <alignment horizontal="right"/>
      <protection locked="0"/>
    </xf>
    <xf numFmtId="0" fontId="9" fillId="0" borderId="2" xfId="0" applyFont="1" applyFill="1" applyBorder="1" applyAlignment="1" applyProtection="1">
      <alignment horizontal="left" wrapText="1"/>
      <protection locked="0"/>
    </xf>
    <xf numFmtId="2" fontId="6" fillId="0" borderId="0" xfId="0" applyNumberFormat="1" applyFont="1" applyFill="1" applyBorder="1" applyAlignment="1" applyProtection="1">
      <alignment horizontal="right"/>
      <protection locked="0"/>
    </xf>
    <xf numFmtId="39" fontId="6" fillId="0" borderId="0" xfId="0" applyNumberFormat="1" applyFont="1" applyFill="1" applyBorder="1" applyAlignment="1" applyProtection="1">
      <alignment horizontal="center"/>
      <protection locked="0"/>
    </xf>
    <xf numFmtId="37" fontId="6" fillId="0" borderId="2" xfId="0" applyNumberFormat="1" applyFont="1" applyFill="1" applyBorder="1" applyAlignment="1" applyProtection="1">
      <alignment horizontal="right"/>
      <protection locked="0"/>
    </xf>
    <xf numFmtId="49" fontId="6" fillId="0" borderId="2" xfId="0" applyNumberFormat="1" applyFont="1" applyFill="1" applyBorder="1" applyAlignment="1" applyProtection="1">
      <alignment horizontal="left" wrapText="1"/>
      <protection locked="0"/>
    </xf>
    <xf numFmtId="37" fontId="9" fillId="0" borderId="2" xfId="0" applyNumberFormat="1" applyFont="1" applyFill="1" applyBorder="1" applyAlignment="1" applyProtection="1">
      <alignment horizontal="right"/>
      <protection locked="0"/>
    </xf>
    <xf numFmtId="0" fontId="0" fillId="0" borderId="2" xfId="0" applyFill="1" applyBorder="1" applyAlignment="1" applyProtection="1">
      <alignment horizontal="left" vertical="top"/>
      <protection locked="0"/>
    </xf>
    <xf numFmtId="37" fontId="5" fillId="0" borderId="2" xfId="0" applyNumberFormat="1" applyFont="1" applyFill="1" applyBorder="1" applyAlignment="1" applyProtection="1">
      <alignment horizontal="right"/>
      <protection locked="0"/>
    </xf>
    <xf numFmtId="49" fontId="5" fillId="0" borderId="2" xfId="0" applyNumberFormat="1" applyFont="1" applyFill="1" applyBorder="1" applyAlignment="1" applyProtection="1">
      <alignment horizontal="left" wrapText="1"/>
      <protection locked="0"/>
    </xf>
    <xf numFmtId="0" fontId="32" fillId="0" borderId="0" xfId="0" applyFont="1" applyFill="1" applyAlignment="1" applyProtection="1">
      <alignment horizontal="left" vertical="center"/>
      <protection locked="0"/>
    </xf>
    <xf numFmtId="4" fontId="10" fillId="0" borderId="0" xfId="2" applyNumberFormat="1" applyAlignment="1">
      <alignment vertical="top"/>
      <protection locked="0"/>
    </xf>
    <xf numFmtId="37" fontId="8" fillId="0" borderId="2" xfId="0" applyNumberFormat="1" applyFont="1" applyFill="1" applyBorder="1" applyAlignment="1" applyProtection="1">
      <alignment horizontal="right"/>
      <protection locked="0"/>
    </xf>
    <xf numFmtId="39" fontId="8" fillId="0" borderId="2" xfId="0" applyNumberFormat="1" applyFont="1" applyFill="1" applyBorder="1" applyAlignment="1" applyProtection="1">
      <alignment horizontal="right"/>
      <protection locked="0"/>
    </xf>
    <xf numFmtId="0" fontId="35" fillId="0" borderId="2" xfId="0" applyFont="1" applyFill="1" applyBorder="1" applyAlignment="1" applyProtection="1">
      <alignment horizontal="left" wrapText="1"/>
      <protection locked="0"/>
    </xf>
    <xf numFmtId="0" fontId="0" fillId="0" borderId="2" xfId="0" applyFill="1" applyBorder="1" applyAlignment="1" applyProtection="1">
      <alignment vertical="top"/>
      <protection locked="0"/>
    </xf>
    <xf numFmtId="0" fontId="0" fillId="0" borderId="0" xfId="0" applyFill="1" applyAlignment="1" applyProtection="1">
      <alignment horizontal="right" vertical="top"/>
      <protection locked="0"/>
    </xf>
    <xf numFmtId="4" fontId="33" fillId="0" borderId="0" xfId="0" applyNumberFormat="1" applyFont="1" applyFill="1" applyAlignment="1" applyProtection="1">
      <alignment horizontal="right" vertical="top"/>
      <protection locked="0"/>
    </xf>
    <xf numFmtId="2" fontId="6" fillId="0" borderId="2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Alignment="1" applyProtection="1"/>
    <xf numFmtId="0" fontId="10" fillId="0" borderId="0" xfId="2" applyFill="1" applyAlignment="1">
      <alignment horizontal="left" vertical="top"/>
      <protection locked="0"/>
    </xf>
    <xf numFmtId="0" fontId="10" fillId="0" borderId="0" xfId="0" applyFont="1" applyFill="1" applyAlignment="1" applyProtection="1">
      <alignment vertical="top"/>
      <protection locked="0"/>
    </xf>
    <xf numFmtId="37" fontId="6" fillId="0" borderId="2" xfId="16" applyNumberFormat="1" applyFont="1" applyFill="1" applyBorder="1" applyAlignment="1">
      <alignment horizontal="right"/>
      <protection locked="0"/>
    </xf>
    <xf numFmtId="0" fontId="6" fillId="0" borderId="2" xfId="16" applyFont="1" applyFill="1" applyBorder="1" applyAlignment="1">
      <alignment horizontal="left" wrapText="1"/>
      <protection locked="0"/>
    </xf>
    <xf numFmtId="39" fontId="6" fillId="0" borderId="2" xfId="16" applyNumberFormat="1" applyFont="1" applyFill="1" applyBorder="1" applyAlignment="1">
      <alignment horizontal="right"/>
      <protection locked="0"/>
    </xf>
    <xf numFmtId="0" fontId="30" fillId="0" borderId="0" xfId="0" applyFont="1" applyFill="1" applyAlignment="1" applyProtection="1">
      <alignment horizontal="left" vertical="center"/>
      <protection locked="0"/>
    </xf>
    <xf numFmtId="0" fontId="36" fillId="0" borderId="0" xfId="0" applyFont="1" applyFill="1" applyAlignment="1" applyProtection="1">
      <alignment horizontal="left" vertical="center"/>
      <protection locked="0"/>
    </xf>
    <xf numFmtId="39" fontId="40" fillId="0" borderId="0" xfId="0" applyNumberFormat="1" applyFont="1" applyFill="1" applyAlignment="1" applyProtection="1">
      <alignment horizontal="left" vertical="top"/>
      <protection locked="0"/>
    </xf>
    <xf numFmtId="0" fontId="8" fillId="0" borderId="0" xfId="0" applyFont="1" applyFill="1" applyBorder="1" applyAlignment="1" applyProtection="1">
      <alignment horizontal="left" wrapText="1"/>
      <protection locked="0"/>
    </xf>
    <xf numFmtId="0" fontId="41" fillId="0" borderId="0" xfId="0" applyFont="1" applyFill="1" applyAlignment="1" applyProtection="1">
      <alignment horizontal="center" vertical="center"/>
      <protection locked="0"/>
    </xf>
    <xf numFmtId="0" fontId="18" fillId="0" borderId="2" xfId="0" applyFont="1" applyFill="1" applyBorder="1" applyAlignment="1" applyProtection="1">
      <alignment horizontal="left" wrapText="1"/>
      <protection locked="0"/>
    </xf>
    <xf numFmtId="39" fontId="18" fillId="0" borderId="2" xfId="0" applyNumberFormat="1" applyFont="1" applyFill="1" applyBorder="1" applyAlignment="1" applyProtection="1">
      <alignment horizontal="right"/>
      <protection locked="0"/>
    </xf>
    <xf numFmtId="49" fontId="6" fillId="0" borderId="2" xfId="0" applyNumberFormat="1" applyFont="1" applyFill="1" applyBorder="1" applyAlignment="1" applyProtection="1">
      <alignment horizontal="left" wrapText="1"/>
    </xf>
    <xf numFmtId="0" fontId="6" fillId="0" borderId="2" xfId="0" applyFont="1" applyFill="1" applyBorder="1" applyAlignment="1" applyProtection="1">
      <alignment horizontal="left" wrapText="1"/>
    </xf>
    <xf numFmtId="39" fontId="6" fillId="0" borderId="2" xfId="0" applyNumberFormat="1" applyFont="1" applyFill="1" applyBorder="1" applyAlignment="1" applyProtection="1">
      <alignment horizontal="right"/>
    </xf>
    <xf numFmtId="39" fontId="6" fillId="0" borderId="2" xfId="0" applyNumberFormat="1" applyFont="1" applyFill="1" applyBorder="1" applyAlignment="1" applyProtection="1">
      <alignment horizontal="center"/>
    </xf>
    <xf numFmtId="0" fontId="8" fillId="0" borderId="2" xfId="0" applyFont="1" applyFill="1" applyBorder="1" applyAlignment="1" applyProtection="1">
      <alignment horizontal="left" wrapText="1"/>
    </xf>
    <xf numFmtId="2" fontId="8" fillId="0" borderId="2" xfId="0" applyNumberFormat="1" applyFont="1" applyFill="1" applyBorder="1" applyAlignment="1" applyProtection="1">
      <alignment horizontal="right"/>
    </xf>
    <xf numFmtId="2" fontId="6" fillId="0" borderId="2" xfId="0" applyNumberFormat="1" applyFont="1" applyFill="1" applyBorder="1" applyAlignment="1" applyProtection="1">
      <protection locked="0"/>
    </xf>
    <xf numFmtId="2" fontId="9" fillId="0" borderId="2" xfId="0" applyNumberFormat="1" applyFont="1" applyFill="1" applyBorder="1" applyAlignment="1" applyProtection="1">
      <alignment horizontal="right"/>
      <protection locked="0"/>
    </xf>
    <xf numFmtId="2" fontId="28" fillId="0" borderId="2" xfId="0" applyNumberFormat="1" applyFont="1" applyFill="1" applyBorder="1" applyAlignment="1" applyProtection="1">
      <alignment horizontal="right" wrapText="1"/>
      <protection locked="0"/>
    </xf>
    <xf numFmtId="4" fontId="6" fillId="0" borderId="2" xfId="0" applyNumberFormat="1" applyFont="1" applyFill="1" applyBorder="1" applyAlignment="1" applyProtection="1">
      <alignment shrinkToFit="1"/>
    </xf>
    <xf numFmtId="49" fontId="9" fillId="0" borderId="2" xfId="0" applyNumberFormat="1" applyFont="1" applyFill="1" applyBorder="1" applyAlignment="1" applyProtection="1">
      <alignment horizontal="left" wrapText="1"/>
      <protection locked="0"/>
    </xf>
    <xf numFmtId="37" fontId="35" fillId="0" borderId="2" xfId="0" applyNumberFormat="1" applyFont="1" applyFill="1" applyBorder="1" applyAlignment="1" applyProtection="1">
      <alignment horizontal="right"/>
      <protection locked="0"/>
    </xf>
    <xf numFmtId="0" fontId="27" fillId="0" borderId="2" xfId="0" applyFont="1" applyFill="1" applyBorder="1" applyAlignment="1" applyProtection="1">
      <alignment horizontal="right" vertical="center"/>
      <protection locked="0"/>
    </xf>
    <xf numFmtId="4" fontId="6" fillId="0" borderId="2" xfId="0" applyNumberFormat="1" applyFont="1" applyFill="1" applyBorder="1" applyAlignment="1" applyProtection="1">
      <alignment horizontal="right"/>
      <protection locked="0"/>
    </xf>
    <xf numFmtId="4" fontId="8" fillId="0" borderId="2" xfId="0" applyNumberFormat="1" applyFont="1" applyFill="1" applyBorder="1" applyAlignment="1" applyProtection="1">
      <alignment horizontal="right"/>
      <protection locked="0"/>
    </xf>
    <xf numFmtId="165" fontId="5" fillId="0" borderId="2" xfId="0" applyNumberFormat="1" applyFont="1" applyFill="1" applyBorder="1" applyAlignment="1" applyProtection="1">
      <alignment horizontal="right"/>
      <protection locked="0"/>
    </xf>
    <xf numFmtId="37" fontId="6" fillId="0" borderId="2" xfId="0" applyNumberFormat="1" applyFont="1" applyFill="1" applyBorder="1" applyAlignment="1" applyProtection="1">
      <alignment horizontal="right"/>
    </xf>
    <xf numFmtId="0" fontId="30" fillId="0" borderId="0" xfId="0" applyFont="1" applyFill="1" applyAlignment="1" applyProtection="1">
      <alignment horizontal="left" vertical="top"/>
      <protection locked="0"/>
    </xf>
    <xf numFmtId="0" fontId="38" fillId="0" borderId="0" xfId="0" applyFont="1" applyFill="1" applyAlignment="1" applyProtection="1">
      <alignment horizontal="left" vertical="center"/>
      <protection locked="0"/>
    </xf>
    <xf numFmtId="0" fontId="43" fillId="0" borderId="0" xfId="0" applyFont="1" applyFill="1" applyAlignment="1" applyProtection="1">
      <alignment horizontal="center" vertical="center"/>
      <protection locked="0"/>
    </xf>
    <xf numFmtId="0" fontId="44" fillId="0" borderId="0" xfId="0" applyFont="1" applyFill="1" applyAlignment="1" applyProtection="1">
      <alignment horizontal="right" vertical="center"/>
      <protection locked="0"/>
    </xf>
    <xf numFmtId="166" fontId="45" fillId="0" borderId="0" xfId="0" applyNumberFormat="1" applyFont="1" applyFill="1" applyAlignment="1" applyProtection="1">
      <alignment vertical="center"/>
      <protection locked="0"/>
    </xf>
    <xf numFmtId="0" fontId="46" fillId="0" borderId="0" xfId="0" applyFont="1" applyFill="1" applyAlignment="1" applyProtection="1">
      <alignment vertical="center"/>
      <protection locked="0"/>
    </xf>
    <xf numFmtId="4" fontId="44" fillId="0" borderId="0" xfId="0" applyNumberFormat="1" applyFont="1" applyFill="1" applyAlignment="1" applyProtection="1">
      <alignment horizontal="center" vertical="center"/>
      <protection locked="0"/>
    </xf>
    <xf numFmtId="168" fontId="0" fillId="0" borderId="0" xfId="0" applyNumberFormat="1" applyFill="1" applyAlignment="1" applyProtection="1">
      <alignment horizontal="left" vertical="top"/>
      <protection locked="0"/>
    </xf>
    <xf numFmtId="0" fontId="47" fillId="0" borderId="0" xfId="0" applyFont="1" applyFill="1" applyAlignment="1" applyProtection="1">
      <alignment horizontal="left" vertical="top"/>
      <protection locked="0"/>
    </xf>
    <xf numFmtId="0" fontId="39" fillId="0" borderId="0" xfId="0" applyFont="1" applyFill="1" applyAlignment="1" applyProtection="1">
      <alignment horizontal="left" vertical="center"/>
      <protection locked="0"/>
    </xf>
    <xf numFmtId="0" fontId="33" fillId="0" borderId="0" xfId="0" applyFont="1" applyFill="1" applyAlignment="1" applyProtection="1">
      <alignment horizontal="left" vertical="center"/>
      <protection locked="0"/>
    </xf>
    <xf numFmtId="39" fontId="42" fillId="0" borderId="0" xfId="0" applyNumberFormat="1" applyFont="1" applyFill="1" applyAlignment="1" applyProtection="1">
      <alignment horizontal="center" vertical="center"/>
      <protection locked="0"/>
    </xf>
    <xf numFmtId="2" fontId="35" fillId="0" borderId="2" xfId="0" applyNumberFormat="1" applyFont="1" applyFill="1" applyBorder="1" applyAlignment="1" applyProtection="1">
      <alignment horizontal="right"/>
      <protection locked="0"/>
    </xf>
    <xf numFmtId="0" fontId="6" fillId="0" borderId="2" xfId="0" applyNumberFormat="1" applyFont="1" applyFill="1" applyBorder="1" applyAlignment="1" applyProtection="1">
      <alignment horizontal="left"/>
    </xf>
    <xf numFmtId="0" fontId="6" fillId="0" borderId="2" xfId="0" applyFont="1" applyFill="1" applyBorder="1" applyAlignment="1" applyProtection="1">
      <alignment horizontal="left" shrinkToFit="1"/>
    </xf>
    <xf numFmtId="49" fontId="18" fillId="0" borderId="2" xfId="0" applyNumberFormat="1" applyFont="1" applyFill="1" applyBorder="1" applyAlignment="1" applyProtection="1">
      <alignment horizontal="left" wrapText="1"/>
      <protection locked="0"/>
    </xf>
    <xf numFmtId="0" fontId="47" fillId="0" borderId="0" xfId="20" applyFill="1" applyAlignment="1" applyProtection="1">
      <alignment horizontal="left" vertical="top"/>
      <protection locked="0"/>
    </xf>
    <xf numFmtId="0" fontId="47" fillId="0" borderId="0" xfId="20" applyAlignment="1" applyProtection="1">
      <alignment horizontal="left" vertical="top"/>
      <protection locked="0"/>
    </xf>
    <xf numFmtId="0" fontId="47" fillId="0" borderId="0" xfId="20" applyAlignment="1" applyProtection="1"/>
    <xf numFmtId="0" fontId="4" fillId="0" borderId="0" xfId="20" applyFont="1" applyFill="1" applyAlignment="1" applyProtection="1">
      <alignment horizontal="left"/>
    </xf>
    <xf numFmtId="0" fontId="10" fillId="0" borderId="0" xfId="20" applyFont="1" applyFill="1" applyAlignment="1" applyProtection="1">
      <alignment horizontal="left" vertical="top"/>
      <protection locked="0"/>
    </xf>
    <xf numFmtId="0" fontId="26" fillId="0" borderId="0" xfId="20" applyFont="1" applyAlignment="1" applyProtection="1">
      <alignment horizontal="left" vertical="top"/>
      <protection locked="0"/>
    </xf>
    <xf numFmtId="0" fontId="6" fillId="2" borderId="0" xfId="20" applyFont="1" applyFill="1" applyAlignment="1" applyProtection="1">
      <alignment horizontal="left"/>
    </xf>
    <xf numFmtId="0" fontId="47" fillId="0" borderId="0" xfId="20" applyAlignment="1">
      <alignment horizontal="left" vertical="top"/>
      <protection locked="0"/>
    </xf>
    <xf numFmtId="0" fontId="47" fillId="0" borderId="0" xfId="20" applyFill="1" applyAlignment="1">
      <alignment horizontal="left" vertical="top"/>
      <protection locked="0"/>
    </xf>
    <xf numFmtId="0" fontId="6" fillId="0" borderId="0" xfId="2" applyFont="1" applyFill="1" applyAlignment="1" applyProtection="1">
      <alignment horizontal="left"/>
    </xf>
    <xf numFmtId="0" fontId="10" fillId="2" borderId="0" xfId="2" applyFill="1" applyAlignment="1">
      <alignment horizontal="left" vertical="top"/>
      <protection locked="0"/>
    </xf>
    <xf numFmtId="37" fontId="10" fillId="0" borderId="0" xfId="2" applyNumberFormat="1" applyFill="1" applyAlignment="1">
      <alignment horizontal="right" vertical="top"/>
      <protection locked="0"/>
    </xf>
    <xf numFmtId="0" fontId="10" fillId="0" borderId="0" xfId="2" applyFill="1" applyAlignment="1">
      <alignment horizontal="left" vertical="top" wrapText="1"/>
      <protection locked="0"/>
    </xf>
    <xf numFmtId="0" fontId="10" fillId="0" borderId="0" xfId="2" applyFont="1" applyAlignment="1">
      <alignment horizontal="left" vertical="top"/>
      <protection locked="0"/>
    </xf>
    <xf numFmtId="0" fontId="53" fillId="0" borderId="0" xfId="20" applyFont="1" applyFill="1" applyAlignment="1" applyProtection="1">
      <alignment horizontal="center" vertical="center"/>
      <protection locked="0"/>
    </xf>
    <xf numFmtId="0" fontId="6" fillId="0" borderId="0" xfId="20" applyFont="1" applyFill="1" applyAlignment="1" applyProtection="1">
      <alignment horizontal="left"/>
    </xf>
    <xf numFmtId="2" fontId="51" fillId="0" borderId="0" xfId="20" applyNumberFormat="1" applyFont="1" applyFill="1" applyAlignment="1" applyProtection="1">
      <alignment vertical="center"/>
      <protection locked="0"/>
    </xf>
    <xf numFmtId="0" fontId="7" fillId="2" borderId="1" xfId="2" applyFont="1" applyFill="1" applyBorder="1" applyAlignment="1" applyProtection="1">
      <alignment horizontal="center" vertical="center" wrapText="1"/>
    </xf>
    <xf numFmtId="37" fontId="5" fillId="2" borderId="9" xfId="2" applyNumberFormat="1" applyFont="1" applyFill="1" applyBorder="1" applyAlignment="1">
      <alignment horizontal="right"/>
      <protection locked="0"/>
    </xf>
    <xf numFmtId="0" fontId="5" fillId="2" borderId="9" xfId="2" applyFont="1" applyFill="1" applyBorder="1" applyAlignment="1">
      <alignment horizontal="left" wrapText="1"/>
      <protection locked="0"/>
    </xf>
    <xf numFmtId="165" fontId="5" fillId="2" borderId="9" xfId="2" applyNumberFormat="1" applyFont="1" applyFill="1" applyBorder="1" applyAlignment="1">
      <alignment horizontal="right"/>
      <protection locked="0"/>
    </xf>
    <xf numFmtId="39" fontId="5" fillId="2" borderId="9" xfId="2" applyNumberFormat="1" applyFont="1" applyFill="1" applyBorder="1" applyAlignment="1">
      <alignment horizontal="right"/>
      <protection locked="0"/>
    </xf>
    <xf numFmtId="0" fontId="10" fillId="2" borderId="9" xfId="2" applyFill="1" applyBorder="1" applyAlignment="1">
      <alignment horizontal="left" vertical="top"/>
      <protection locked="0"/>
    </xf>
    <xf numFmtId="0" fontId="45" fillId="0" borderId="0" xfId="20" applyFont="1" applyFill="1" applyAlignment="1" applyProtection="1">
      <alignment horizontal="center" vertical="center"/>
      <protection locked="0"/>
    </xf>
    <xf numFmtId="39" fontId="47" fillId="0" borderId="0" xfId="20" applyNumberFormat="1" applyFill="1" applyAlignment="1" applyProtection="1">
      <alignment horizontal="left" vertical="top"/>
      <protection locked="0"/>
    </xf>
    <xf numFmtId="0" fontId="47" fillId="0" borderId="0" xfId="20" applyAlignment="1" applyProtection="1">
      <alignment vertical="top"/>
      <protection locked="0"/>
    </xf>
    <xf numFmtId="37" fontId="25" fillId="0" borderId="0" xfId="20" applyNumberFormat="1" applyFont="1" applyAlignment="1" applyProtection="1">
      <alignment horizontal="right"/>
      <protection locked="0"/>
    </xf>
    <xf numFmtId="0" fontId="25" fillId="0" borderId="0" xfId="20" applyFont="1" applyAlignment="1" applyProtection="1">
      <alignment horizontal="left" wrapText="1"/>
      <protection locked="0"/>
    </xf>
    <xf numFmtId="165" fontId="25" fillId="0" borderId="0" xfId="20" applyNumberFormat="1" applyFont="1" applyAlignment="1" applyProtection="1">
      <alignment horizontal="right"/>
      <protection locked="0"/>
    </xf>
    <xf numFmtId="39" fontId="25" fillId="0" borderId="0" xfId="20" applyNumberFormat="1" applyFont="1" applyAlignment="1" applyProtection="1">
      <alignment horizontal="right"/>
      <protection locked="0"/>
    </xf>
    <xf numFmtId="37" fontId="47" fillId="0" borderId="0" xfId="20" applyNumberFormat="1" applyAlignment="1" applyProtection="1">
      <alignment horizontal="right" vertical="top"/>
      <protection locked="0"/>
    </xf>
    <xf numFmtId="0" fontId="47" fillId="0" borderId="0" xfId="20" applyAlignment="1" applyProtection="1">
      <alignment horizontal="left" vertical="top" wrapText="1"/>
      <protection locked="0"/>
    </xf>
    <xf numFmtId="165" fontId="47" fillId="0" borderId="0" xfId="20" applyNumberFormat="1" applyAlignment="1" applyProtection="1">
      <alignment horizontal="right" vertical="top"/>
      <protection locked="0"/>
    </xf>
    <xf numFmtId="39" fontId="47" fillId="0" borderId="0" xfId="20" applyNumberFormat="1" applyFill="1" applyAlignment="1" applyProtection="1">
      <alignment horizontal="right" vertical="top"/>
      <protection locked="0"/>
    </xf>
    <xf numFmtId="39" fontId="47" fillId="0" borderId="0" xfId="20" applyNumberFormat="1" applyAlignment="1" applyProtection="1">
      <alignment horizontal="right" vertical="top"/>
      <protection locked="0"/>
    </xf>
    <xf numFmtId="0" fontId="2" fillId="0" borderId="0" xfId="20" applyFont="1" applyAlignment="1" applyProtection="1">
      <alignment horizontal="left" vertical="top"/>
      <protection locked="0"/>
    </xf>
    <xf numFmtId="0" fontId="5" fillId="0" borderId="10" xfId="20" applyFont="1" applyBorder="1" applyAlignment="1" applyProtection="1">
      <alignment horizontal="left"/>
      <protection locked="0"/>
    </xf>
    <xf numFmtId="0" fontId="9" fillId="0" borderId="11" xfId="20" applyFont="1" applyBorder="1" applyAlignment="1" applyProtection="1">
      <alignment horizontal="center"/>
      <protection locked="0"/>
    </xf>
    <xf numFmtId="165" fontId="9" fillId="0" borderId="11" xfId="20" applyNumberFormat="1" applyFont="1" applyBorder="1" applyAlignment="1" applyProtection="1">
      <alignment horizontal="right"/>
      <protection locked="0"/>
    </xf>
    <xf numFmtId="39" fontId="9" fillId="0" borderId="13" xfId="20" applyNumberFormat="1" applyFont="1" applyFill="1" applyBorder="1" applyAlignment="1" applyProtection="1">
      <alignment horizontal="right"/>
      <protection locked="0"/>
    </xf>
    <xf numFmtId="39" fontId="5" fillId="0" borderId="1" xfId="20" applyNumberFormat="1" applyFont="1" applyBorder="1" applyAlignment="1" applyProtection="1">
      <alignment horizontal="right"/>
      <protection locked="0"/>
    </xf>
    <xf numFmtId="37" fontId="9" fillId="0" borderId="0" xfId="20" applyNumberFormat="1" applyFont="1" applyBorder="1" applyAlignment="1" applyProtection="1">
      <alignment horizontal="right"/>
      <protection locked="0"/>
    </xf>
    <xf numFmtId="0" fontId="9" fillId="0" borderId="0" xfId="20" applyFont="1" applyBorder="1" applyAlignment="1" applyProtection="1">
      <alignment horizontal="left" wrapText="1"/>
      <protection locked="0"/>
    </xf>
    <xf numFmtId="0" fontId="6" fillId="0" borderId="0" xfId="20" applyFont="1" applyBorder="1" applyAlignment="1" applyProtection="1">
      <alignment horizontal="left" wrapText="1"/>
      <protection locked="0"/>
    </xf>
    <xf numFmtId="0" fontId="9" fillId="0" borderId="0" xfId="20" applyFont="1" applyBorder="1" applyAlignment="1" applyProtection="1">
      <alignment horizontal="center" wrapText="1"/>
      <protection locked="0"/>
    </xf>
    <xf numFmtId="165" fontId="9" fillId="0" borderId="0" xfId="20" applyNumberFormat="1" applyFont="1" applyBorder="1" applyAlignment="1" applyProtection="1">
      <alignment horizontal="right"/>
      <protection locked="0"/>
    </xf>
    <xf numFmtId="39" fontId="9" fillId="0" borderId="0" xfId="20" applyNumberFormat="1" applyFont="1" applyFill="1" applyBorder="1" applyAlignment="1" applyProtection="1">
      <alignment horizontal="right"/>
      <protection locked="0"/>
    </xf>
    <xf numFmtId="39" fontId="6" fillId="0" borderId="0" xfId="20" applyNumberFormat="1" applyFont="1" applyBorder="1" applyAlignment="1" applyProtection="1">
      <alignment horizontal="right"/>
      <protection locked="0"/>
    </xf>
    <xf numFmtId="0" fontId="12" fillId="0" borderId="0" xfId="1" applyFont="1" applyAlignment="1">
      <alignment horizontal="center" vertical="center" wrapText="1"/>
    </xf>
    <xf numFmtId="0" fontId="12" fillId="0" borderId="0" xfId="1" applyFont="1" applyBorder="1" applyAlignment="1">
      <alignment horizontal="center" vertical="center" wrapText="1"/>
    </xf>
    <xf numFmtId="0" fontId="47" fillId="0" borderId="0" xfId="20" applyAlignment="1">
      <alignment vertical="top"/>
      <protection locked="0"/>
    </xf>
    <xf numFmtId="165" fontId="10" fillId="0" borderId="0" xfId="2" applyNumberFormat="1" applyFill="1" applyAlignment="1">
      <alignment horizontal="right" vertical="top"/>
      <protection locked="0"/>
    </xf>
    <xf numFmtId="39" fontId="10" fillId="0" borderId="0" xfId="2" applyNumberFormat="1" applyFill="1" applyAlignment="1">
      <alignment horizontal="right" vertical="top"/>
      <protection locked="0"/>
    </xf>
    <xf numFmtId="0" fontId="10" fillId="0" borderId="0" xfId="2" applyFont="1" applyFill="1" applyAlignment="1">
      <alignment horizontal="left" vertical="top"/>
      <protection locked="0"/>
    </xf>
    <xf numFmtId="166" fontId="10" fillId="0" borderId="0" xfId="2" applyNumberFormat="1" applyAlignment="1">
      <alignment vertical="top"/>
      <protection locked="0"/>
    </xf>
    <xf numFmtId="0" fontId="54" fillId="0" borderId="0" xfId="2" applyFont="1" applyAlignment="1">
      <alignment vertical="top"/>
      <protection locked="0"/>
    </xf>
    <xf numFmtId="39" fontId="10" fillId="0" borderId="0" xfId="2" applyNumberFormat="1" applyAlignment="1">
      <alignment vertical="top"/>
      <protection locked="0"/>
    </xf>
    <xf numFmtId="0" fontId="6" fillId="0" borderId="2" xfId="0" applyNumberFormat="1" applyFont="1" applyFill="1" applyBorder="1" applyAlignment="1" applyProtection="1">
      <alignment horizontal="left" wrapText="1"/>
    </xf>
    <xf numFmtId="0" fontId="21" fillId="0" borderId="2" xfId="2" applyFont="1" applyFill="1" applyBorder="1" applyAlignment="1" applyProtection="1">
      <alignment horizontal="center" vertical="center"/>
    </xf>
    <xf numFmtId="0" fontId="21" fillId="0" borderId="2" xfId="2" applyFont="1" applyFill="1" applyBorder="1" applyAlignment="1" applyProtection="1">
      <alignment horizontal="left" vertical="center"/>
    </xf>
    <xf numFmtId="39" fontId="21" fillId="0" borderId="2" xfId="2" applyNumberFormat="1" applyFont="1" applyFill="1" applyBorder="1" applyAlignment="1" applyProtection="1">
      <alignment horizontal="right" vertical="center"/>
    </xf>
    <xf numFmtId="0" fontId="26" fillId="0" borderId="0" xfId="0" applyFont="1" applyFill="1" applyAlignment="1" applyProtection="1">
      <alignment horizontal="left" vertical="top"/>
      <protection locked="0"/>
    </xf>
    <xf numFmtId="0" fontId="0" fillId="2" borderId="2" xfId="0" applyFill="1" applyBorder="1" applyAlignment="1" applyProtection="1">
      <alignment vertical="top"/>
      <protection locked="0"/>
    </xf>
    <xf numFmtId="0" fontId="37" fillId="0" borderId="0" xfId="2" applyFont="1" applyFill="1" applyAlignment="1">
      <alignment horizontal="left" vertical="center"/>
      <protection locked="0"/>
    </xf>
    <xf numFmtId="0" fontId="47" fillId="0" borderId="0" xfId="20" applyFill="1" applyAlignment="1" applyProtection="1"/>
    <xf numFmtId="0" fontId="26" fillId="0" borderId="0" xfId="20" applyFont="1" applyFill="1" applyAlignment="1" applyProtection="1">
      <alignment horizontal="left" vertical="top"/>
      <protection locked="0"/>
    </xf>
    <xf numFmtId="0" fontId="44" fillId="0" borderId="0" xfId="0" applyFont="1" applyFill="1" applyAlignment="1" applyProtection="1">
      <alignment vertical="center"/>
      <protection locked="0"/>
    </xf>
    <xf numFmtId="0" fontId="2" fillId="0" borderId="0" xfId="20" applyFont="1" applyFill="1" applyAlignment="1" applyProtection="1">
      <alignment horizontal="left" vertical="top"/>
      <protection locked="0"/>
    </xf>
    <xf numFmtId="4" fontId="47" fillId="0" borderId="0" xfId="20" applyNumberFormat="1" applyFill="1" applyAlignment="1" applyProtection="1">
      <alignment horizontal="right" vertical="top"/>
      <protection locked="0"/>
    </xf>
    <xf numFmtId="4" fontId="47" fillId="0" borderId="0" xfId="20" applyNumberFormat="1" applyFill="1" applyAlignment="1" applyProtection="1">
      <alignment horizontal="left" vertical="top"/>
      <protection locked="0"/>
    </xf>
    <xf numFmtId="0" fontId="47" fillId="0" borderId="0" xfId="20" applyFill="1" applyAlignment="1" applyProtection="1">
      <alignment vertical="top"/>
      <protection locked="0"/>
    </xf>
    <xf numFmtId="166" fontId="47" fillId="0" borderId="0" xfId="20" applyNumberFormat="1" applyFill="1" applyAlignment="1" applyProtection="1">
      <alignment vertical="top"/>
      <protection locked="0"/>
    </xf>
    <xf numFmtId="0" fontId="47" fillId="0" borderId="0" xfId="20" applyFill="1" applyAlignment="1">
      <alignment vertical="top"/>
      <protection locked="0"/>
    </xf>
    <xf numFmtId="0" fontId="5" fillId="0" borderId="0" xfId="0" applyFont="1" applyFill="1" applyAlignment="1" applyProtection="1">
      <alignment horizontal="left"/>
    </xf>
    <xf numFmtId="2" fontId="35" fillId="0" borderId="2" xfId="0" applyNumberFormat="1" applyFont="1" applyFill="1" applyBorder="1" applyAlignment="1" applyProtection="1">
      <alignment horizontal="right" wrapText="1"/>
      <protection locked="0"/>
    </xf>
    <xf numFmtId="2" fontId="62" fillId="0" borderId="0" xfId="0" applyNumberFormat="1" applyFont="1" applyFill="1" applyAlignment="1" applyProtection="1">
      <alignment horizontal="left" vertical="center"/>
      <protection locked="0"/>
    </xf>
    <xf numFmtId="37" fontId="6" fillId="0" borderId="2" xfId="20" applyNumberFormat="1" applyFont="1" applyFill="1" applyBorder="1" applyAlignment="1" applyProtection="1">
      <alignment horizontal="right"/>
      <protection locked="0"/>
    </xf>
    <xf numFmtId="49" fontId="6" fillId="0" borderId="2" xfId="20" applyNumberFormat="1" applyFont="1" applyFill="1" applyBorder="1" applyAlignment="1" applyProtection="1">
      <alignment horizontal="left" wrapText="1"/>
      <protection locked="0"/>
    </xf>
    <xf numFmtId="0" fontId="6" fillId="0" borderId="2" xfId="23" applyNumberFormat="1" applyFont="1" applyFill="1" applyBorder="1" applyAlignment="1">
      <alignment horizontal="left"/>
    </xf>
    <xf numFmtId="0" fontId="6" fillId="0" borderId="2" xfId="20" applyFont="1" applyFill="1" applyBorder="1" applyAlignment="1" applyProtection="1">
      <alignment horizontal="left" wrapText="1"/>
      <protection locked="0"/>
    </xf>
    <xf numFmtId="2" fontId="6" fillId="0" borderId="2" xfId="20" applyNumberFormat="1" applyFont="1" applyFill="1" applyBorder="1" applyAlignment="1" applyProtection="1">
      <alignment horizontal="right"/>
      <protection locked="0"/>
    </xf>
    <xf numFmtId="39" fontId="6" fillId="0" borderId="2" xfId="20" applyNumberFormat="1" applyFont="1" applyFill="1" applyBorder="1" applyAlignment="1" applyProtection="1">
      <alignment horizontal="right"/>
      <protection locked="0"/>
    </xf>
    <xf numFmtId="39" fontId="6" fillId="0" borderId="2" xfId="20" applyNumberFormat="1" applyFont="1" applyFill="1" applyBorder="1" applyAlignment="1" applyProtection="1">
      <alignment horizontal="center"/>
      <protection locked="0"/>
    </xf>
    <xf numFmtId="0" fontId="35" fillId="0" borderId="2" xfId="20" applyFont="1" applyFill="1" applyBorder="1" applyAlignment="1" applyProtection="1">
      <alignment horizontal="left" wrapText="1"/>
      <protection locked="0"/>
    </xf>
    <xf numFmtId="0" fontId="47" fillId="0" borderId="0" xfId="20" applyFont="1" applyFill="1" applyAlignment="1" applyProtection="1">
      <alignment vertical="top"/>
      <protection locked="0"/>
    </xf>
    <xf numFmtId="2" fontId="8" fillId="0" borderId="2" xfId="20" applyNumberFormat="1" applyFont="1" applyFill="1" applyBorder="1" applyAlignment="1" applyProtection="1">
      <alignment horizontal="right" wrapText="1"/>
      <protection locked="0"/>
    </xf>
    <xf numFmtId="0" fontId="44" fillId="0" borderId="0" xfId="20" applyFont="1" applyFill="1" applyAlignment="1" applyProtection="1">
      <alignment horizontal="left" vertical="top"/>
      <protection locked="0"/>
    </xf>
    <xf numFmtId="37" fontId="9" fillId="0" borderId="2" xfId="20" applyNumberFormat="1" applyFont="1" applyFill="1" applyBorder="1" applyAlignment="1">
      <alignment horizontal="right"/>
      <protection locked="0"/>
    </xf>
    <xf numFmtId="0" fontId="9" fillId="0" borderId="2" xfId="20" applyFont="1" applyFill="1" applyBorder="1" applyAlignment="1">
      <alignment horizontal="left" wrapText="1"/>
      <protection locked="0"/>
    </xf>
    <xf numFmtId="0" fontId="35" fillId="0" borderId="2" xfId="20" applyFont="1" applyFill="1" applyBorder="1" applyAlignment="1">
      <alignment horizontal="left" wrapText="1"/>
      <protection locked="0"/>
    </xf>
    <xf numFmtId="39" fontId="6" fillId="0" borderId="2" xfId="20" applyNumberFormat="1" applyFont="1" applyFill="1" applyBorder="1" applyAlignment="1">
      <alignment horizontal="right"/>
      <protection locked="0"/>
    </xf>
    <xf numFmtId="0" fontId="47" fillId="0" borderId="2" xfId="20" applyFill="1" applyBorder="1" applyAlignment="1">
      <alignment horizontal="left" vertical="top"/>
      <protection locked="0"/>
    </xf>
    <xf numFmtId="4" fontId="38" fillId="0" borderId="0" xfId="0" applyNumberFormat="1" applyFont="1" applyFill="1" applyAlignment="1" applyProtection="1">
      <alignment horizontal="left" vertical="center"/>
      <protection locked="0"/>
    </xf>
    <xf numFmtId="0" fontId="63" fillId="0" borderId="0" xfId="0" applyFont="1" applyFill="1" applyAlignment="1" applyProtection="1">
      <alignment horizontal="left" vertical="top"/>
      <protection locked="0"/>
    </xf>
    <xf numFmtId="0" fontId="6" fillId="0" borderId="2" xfId="21" applyFont="1" applyFill="1" applyBorder="1" applyAlignment="1" applyProtection="1">
      <alignment horizontal="left" wrapText="1"/>
      <protection locked="0"/>
    </xf>
    <xf numFmtId="0" fontId="64" fillId="0" borderId="0" xfId="0" applyFont="1" applyFill="1" applyAlignment="1" applyProtection="1">
      <alignment horizontal="left" vertical="top"/>
      <protection locked="0"/>
    </xf>
    <xf numFmtId="37" fontId="5" fillId="0" borderId="2" xfId="20" applyNumberFormat="1" applyFont="1" applyFill="1" applyBorder="1" applyAlignment="1" applyProtection="1">
      <alignment horizontal="right"/>
      <protection locked="0"/>
    </xf>
    <xf numFmtId="0" fontId="5" fillId="0" borderId="2" xfId="20" applyFont="1" applyFill="1" applyBorder="1" applyAlignment="1" applyProtection="1">
      <alignment horizontal="left" wrapText="1"/>
      <protection locked="0"/>
    </xf>
    <xf numFmtId="39" fontId="5" fillId="0" borderId="2" xfId="20" applyNumberFormat="1" applyFont="1" applyFill="1" applyBorder="1" applyAlignment="1" applyProtection="1">
      <alignment horizontal="right"/>
      <protection locked="0"/>
    </xf>
    <xf numFmtId="0" fontId="47" fillId="0" borderId="2" xfId="20" applyFill="1" applyBorder="1" applyAlignment="1" applyProtection="1">
      <alignment horizontal="left" vertical="top"/>
      <protection locked="0"/>
    </xf>
    <xf numFmtId="2" fontId="5" fillId="0" borderId="2" xfId="20" applyNumberFormat="1" applyFont="1" applyFill="1" applyBorder="1" applyAlignment="1" applyProtection="1">
      <alignment horizontal="right"/>
      <protection locked="0"/>
    </xf>
    <xf numFmtId="0" fontId="47" fillId="0" borderId="2" xfId="20" applyFill="1" applyBorder="1" applyAlignment="1" applyProtection="1">
      <alignment horizontal="left"/>
      <protection locked="0"/>
    </xf>
    <xf numFmtId="0" fontId="6" fillId="0" borderId="2" xfId="20" applyNumberFormat="1" applyFont="1" applyFill="1" applyBorder="1" applyAlignment="1" applyProtection="1">
      <alignment horizontal="left"/>
    </xf>
    <xf numFmtId="0" fontId="6" fillId="0" borderId="2" xfId="20" applyNumberFormat="1" applyFont="1" applyFill="1" applyBorder="1" applyAlignment="1" applyProtection="1">
      <alignment horizontal="left" wrapText="1"/>
    </xf>
    <xf numFmtId="0" fontId="6" fillId="0" borderId="2" xfId="20" applyFont="1" applyFill="1" applyBorder="1" applyAlignment="1" applyProtection="1">
      <alignment horizontal="left" shrinkToFit="1"/>
    </xf>
    <xf numFmtId="2" fontId="6" fillId="0" borderId="2" xfId="20" applyNumberFormat="1" applyFont="1" applyFill="1" applyBorder="1" applyAlignment="1" applyProtection="1">
      <alignment horizontal="right" shrinkToFit="1"/>
    </xf>
    <xf numFmtId="0" fontId="8" fillId="0" borderId="2" xfId="20" applyFont="1" applyFill="1" applyBorder="1" applyAlignment="1" applyProtection="1">
      <alignment horizontal="left" wrapText="1"/>
      <protection locked="0"/>
    </xf>
    <xf numFmtId="2" fontId="8" fillId="0" borderId="2" xfId="20" applyNumberFormat="1" applyFont="1" applyFill="1" applyBorder="1" applyAlignment="1" applyProtection="1">
      <alignment horizontal="right"/>
      <protection locked="0"/>
    </xf>
    <xf numFmtId="37" fontId="9" fillId="0" borderId="2" xfId="20" applyNumberFormat="1" applyFont="1" applyFill="1" applyBorder="1" applyAlignment="1" applyProtection="1">
      <alignment horizontal="right"/>
      <protection locked="0"/>
    </xf>
    <xf numFmtId="0" fontId="9" fillId="0" borderId="2" xfId="20" applyFont="1" applyFill="1" applyBorder="1" applyAlignment="1" applyProtection="1">
      <alignment horizontal="left" wrapText="1"/>
      <protection locked="0"/>
    </xf>
    <xf numFmtId="0" fontId="50" fillId="0" borderId="0" xfId="20" applyFont="1" applyFill="1" applyAlignment="1" applyProtection="1">
      <alignment horizontal="right" vertical="center"/>
      <protection locked="0"/>
    </xf>
    <xf numFmtId="0" fontId="44" fillId="0" borderId="0" xfId="20" applyFont="1" applyFill="1" applyAlignment="1" applyProtection="1">
      <alignment vertical="center"/>
    </xf>
    <xf numFmtId="4" fontId="6" fillId="0" borderId="2" xfId="0" applyNumberFormat="1" applyFont="1" applyFill="1" applyBorder="1" applyAlignment="1" applyProtection="1">
      <alignment horizontal="right" shrinkToFit="1"/>
    </xf>
    <xf numFmtId="2" fontId="35" fillId="0" borderId="2" xfId="0" applyNumberFormat="1" applyFont="1" applyFill="1" applyBorder="1" applyAlignment="1" applyProtection="1">
      <protection locked="0"/>
    </xf>
    <xf numFmtId="0" fontId="47" fillId="0" borderId="0" xfId="0" applyFont="1" applyFill="1" applyAlignment="1" applyProtection="1">
      <alignment vertical="top"/>
      <protection locked="0"/>
    </xf>
    <xf numFmtId="0" fontId="19" fillId="0" borderId="2" xfId="0" applyNumberFormat="1" applyFont="1" applyFill="1" applyBorder="1" applyAlignment="1" applyProtection="1">
      <alignment horizontal="left"/>
    </xf>
    <xf numFmtId="0" fontId="35" fillId="0" borderId="2" xfId="0" applyNumberFormat="1" applyFont="1" applyFill="1" applyBorder="1" applyAlignment="1" applyProtection="1">
      <alignment horizontal="left" wrapText="1"/>
    </xf>
    <xf numFmtId="4" fontId="6" fillId="0" borderId="2" xfId="20" applyNumberFormat="1" applyFont="1" applyFill="1" applyBorder="1" applyAlignment="1" applyProtection="1">
      <alignment horizontal="right" shrinkToFit="1"/>
    </xf>
    <xf numFmtId="0" fontId="44" fillId="0" borderId="0" xfId="20" applyFont="1" applyFill="1" applyAlignment="1" applyProtection="1">
      <alignment vertical="center"/>
      <protection locked="0"/>
    </xf>
    <xf numFmtId="4" fontId="6" fillId="0" borderId="2" xfId="20" applyNumberFormat="1" applyFont="1" applyFill="1" applyBorder="1" applyAlignment="1" applyProtection="1">
      <alignment shrinkToFit="1"/>
    </xf>
    <xf numFmtId="0" fontId="5" fillId="0" borderId="2" xfId="20" applyFont="1" applyFill="1" applyBorder="1" applyAlignment="1">
      <alignment horizontal="left" wrapText="1"/>
      <protection locked="0"/>
    </xf>
    <xf numFmtId="2" fontId="47" fillId="0" borderId="0" xfId="20" applyNumberFormat="1" applyFill="1" applyAlignment="1" applyProtection="1">
      <alignment horizontal="left" vertical="top"/>
      <protection locked="0"/>
    </xf>
    <xf numFmtId="1" fontId="6" fillId="0" borderId="2" xfId="0" applyNumberFormat="1" applyFont="1" applyFill="1" applyBorder="1" applyAlignment="1" applyProtection="1">
      <alignment horizontal="left"/>
    </xf>
    <xf numFmtId="2" fontId="6" fillId="0" borderId="2" xfId="0" applyNumberFormat="1" applyFont="1" applyFill="1" applyBorder="1" applyAlignment="1" applyProtection="1">
      <alignment horizontal="left" wrapText="1"/>
    </xf>
    <xf numFmtId="2" fontId="6" fillId="0" borderId="2" xfId="0" applyNumberFormat="1" applyFont="1" applyFill="1" applyBorder="1" applyAlignment="1" applyProtection="1">
      <alignment horizontal="left" shrinkToFit="1"/>
    </xf>
    <xf numFmtId="2" fontId="6" fillId="0" borderId="2" xfId="0" applyNumberFormat="1" applyFont="1" applyFill="1" applyBorder="1" applyAlignment="1" applyProtection="1">
      <alignment shrinkToFit="1"/>
    </xf>
    <xf numFmtId="39" fontId="6" fillId="2" borderId="2" xfId="20" applyNumberFormat="1" applyFont="1" applyFill="1" applyBorder="1" applyAlignment="1" applyProtection="1">
      <alignment horizontal="right"/>
      <protection locked="0"/>
    </xf>
    <xf numFmtId="39" fontId="6" fillId="2" borderId="2" xfId="20" applyNumberFormat="1" applyFont="1" applyFill="1" applyBorder="1" applyAlignment="1" applyProtection="1">
      <alignment horizontal="center"/>
      <protection locked="0"/>
    </xf>
    <xf numFmtId="49" fontId="9" fillId="0" borderId="2" xfId="20" applyNumberFormat="1" applyFont="1" applyFill="1" applyBorder="1" applyAlignment="1" applyProtection="1">
      <alignment horizontal="left" wrapText="1"/>
      <protection locked="0"/>
    </xf>
    <xf numFmtId="0" fontId="47" fillId="2" borderId="2" xfId="20" applyFill="1" applyBorder="1" applyAlignment="1" applyProtection="1">
      <alignment horizontal="left" vertical="top"/>
      <protection locked="0"/>
    </xf>
    <xf numFmtId="0" fontId="45" fillId="0" borderId="0" xfId="20" applyFont="1" applyFill="1" applyAlignment="1" applyProtection="1">
      <alignment vertical="top" wrapText="1"/>
      <protection locked="0"/>
    </xf>
    <xf numFmtId="37" fontId="35" fillId="0" borderId="2" xfId="20" applyNumberFormat="1" applyFont="1" applyFill="1" applyBorder="1" applyAlignment="1" applyProtection="1">
      <alignment horizontal="right"/>
      <protection locked="0"/>
    </xf>
    <xf numFmtId="2" fontId="28" fillId="0" borderId="2" xfId="20" applyNumberFormat="1" applyFont="1" applyFill="1" applyBorder="1" applyAlignment="1" applyProtection="1">
      <alignment horizontal="right" wrapText="1"/>
      <protection locked="0"/>
    </xf>
    <xf numFmtId="39" fontId="8" fillId="0" borderId="2" xfId="20" applyNumberFormat="1" applyFont="1" applyFill="1" applyBorder="1" applyAlignment="1" applyProtection="1">
      <alignment horizontal="right"/>
      <protection locked="0"/>
    </xf>
    <xf numFmtId="0" fontId="45" fillId="0" borderId="0" xfId="20" applyFont="1" applyFill="1" applyAlignment="1" applyProtection="1">
      <alignment vertical="top"/>
      <protection locked="0"/>
    </xf>
    <xf numFmtId="0" fontId="66" fillId="0" borderId="0" xfId="20" applyFont="1" applyFill="1" applyAlignment="1" applyProtection="1">
      <alignment horizontal="left" vertical="top"/>
      <protection locked="0"/>
    </xf>
    <xf numFmtId="2" fontId="66" fillId="0" borderId="0" xfId="20" applyNumberFormat="1" applyFont="1" applyFill="1" applyAlignment="1" applyProtection="1">
      <alignment horizontal="left" vertical="top"/>
      <protection locked="0"/>
    </xf>
    <xf numFmtId="0" fontId="10" fillId="0" borderId="0" xfId="20" applyFont="1" applyFill="1" applyAlignment="1" applyProtection="1">
      <alignment vertical="top"/>
      <protection locked="0"/>
    </xf>
    <xf numFmtId="0" fontId="48" fillId="0" borderId="0" xfId="20" applyFont="1" applyFill="1" applyAlignment="1" applyProtection="1">
      <alignment vertical="center"/>
      <protection locked="0"/>
    </xf>
    <xf numFmtId="0" fontId="67" fillId="0" borderId="0" xfId="0" applyFont="1" applyFill="1"/>
    <xf numFmtId="0" fontId="67" fillId="0" borderId="0" xfId="0" applyFont="1" applyFill="1" applyAlignment="1" applyProtection="1">
      <alignment horizontal="left" vertical="top"/>
      <protection locked="0"/>
    </xf>
    <xf numFmtId="0" fontId="0" fillId="0" borderId="0" xfId="0" applyFill="1" applyAlignment="1" applyProtection="1">
      <alignment vertical="center"/>
      <protection locked="0"/>
    </xf>
    <xf numFmtId="168" fontId="6" fillId="0" borderId="0" xfId="0" applyNumberFormat="1" applyFont="1" applyFill="1" applyBorder="1" applyAlignment="1" applyProtection="1">
      <alignment horizontal="right"/>
      <protection locked="0"/>
    </xf>
    <xf numFmtId="0" fontId="62" fillId="0" borderId="0" xfId="0" applyNumberFormat="1" applyFont="1" applyFill="1" applyAlignment="1" applyProtection="1">
      <alignment horizontal="left" vertical="center"/>
      <protection locked="0"/>
    </xf>
    <xf numFmtId="49" fontId="18" fillId="0" borderId="2" xfId="0" applyNumberFormat="1" applyFont="1" applyFill="1" applyBorder="1" applyAlignment="1" applyProtection="1">
      <alignment horizontal="right" wrapText="1"/>
      <protection locked="0"/>
    </xf>
    <xf numFmtId="0" fontId="47" fillId="0" borderId="0" xfId="0" applyFont="1" applyFill="1" applyAlignment="1" applyProtection="1"/>
    <xf numFmtId="4" fontId="42" fillId="0" borderId="0" xfId="0" applyNumberFormat="1" applyFont="1" applyFill="1" applyAlignment="1" applyProtection="1">
      <alignment horizontal="center" vertical="center"/>
      <protection locked="0"/>
    </xf>
    <xf numFmtId="0" fontId="9" fillId="0" borderId="2" xfId="0" applyFont="1" applyFill="1" applyBorder="1" applyAlignment="1" applyProtection="1">
      <alignment horizontal="left" wrapText="1"/>
    </xf>
    <xf numFmtId="0" fontId="0" fillId="0" borderId="2" xfId="0" applyFill="1" applyBorder="1" applyAlignment="1" applyProtection="1">
      <alignment horizontal="left" vertical="top"/>
    </xf>
    <xf numFmtId="2" fontId="9" fillId="0" borderId="2" xfId="0" applyNumberFormat="1" applyFont="1" applyFill="1" applyBorder="1" applyAlignment="1" applyProtection="1">
      <alignment horizontal="right"/>
    </xf>
    <xf numFmtId="0" fontId="48" fillId="0" borderId="0" xfId="2" applyFont="1" applyFill="1" applyAlignment="1">
      <alignment horizontal="left" vertical="center"/>
      <protection locked="0"/>
    </xf>
    <xf numFmtId="0" fontId="37" fillId="0" borderId="0" xfId="0" applyFont="1" applyFill="1" applyAlignment="1" applyProtection="1">
      <alignment vertical="center"/>
    </xf>
    <xf numFmtId="39" fontId="42" fillId="0" borderId="0" xfId="0" applyNumberFormat="1" applyFont="1" applyFill="1" applyAlignment="1" applyProtection="1">
      <alignment horizontal="center" vertical="center" wrapText="1"/>
      <protection locked="0"/>
    </xf>
    <xf numFmtId="0" fontId="47" fillId="0" borderId="0" xfId="20" applyFill="1" applyAlignment="1" applyProtection="1">
      <alignment horizontal="left" wrapText="1"/>
      <protection locked="0"/>
    </xf>
    <xf numFmtId="0" fontId="12" fillId="0" borderId="0" xfId="1" applyFont="1" applyFill="1" applyAlignment="1">
      <alignment vertical="center" wrapText="1"/>
    </xf>
    <xf numFmtId="0" fontId="10" fillId="0" borderId="0" xfId="20" applyFont="1" applyFill="1" applyAlignment="1">
      <alignment vertical="center" wrapText="1"/>
      <protection locked="0"/>
    </xf>
    <xf numFmtId="0" fontId="45" fillId="0" borderId="0" xfId="20" applyFont="1" applyFill="1" applyAlignment="1" applyProtection="1">
      <alignment horizontal="left" vertical="center"/>
      <protection locked="0"/>
    </xf>
    <xf numFmtId="0" fontId="42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horizontal="left" vertical="top"/>
      <protection locked="0"/>
    </xf>
    <xf numFmtId="0" fontId="45" fillId="0" borderId="0" xfId="0" applyFont="1" applyFill="1" applyAlignment="1" applyProtection="1">
      <alignment horizontal="left" vertical="center"/>
      <protection locked="0"/>
    </xf>
    <xf numFmtId="37" fontId="69" fillId="0" borderId="2" xfId="0" applyNumberFormat="1" applyFont="1" applyFill="1" applyBorder="1" applyAlignment="1" applyProtection="1">
      <alignment horizontal="right"/>
      <protection locked="0"/>
    </xf>
    <xf numFmtId="49" fontId="69" fillId="0" borderId="2" xfId="0" applyNumberFormat="1" applyFont="1" applyFill="1" applyBorder="1" applyAlignment="1" applyProtection="1">
      <alignment horizontal="left" wrapText="1"/>
      <protection locked="0"/>
    </xf>
    <xf numFmtId="0" fontId="69" fillId="0" borderId="2" xfId="0" applyFont="1" applyFill="1" applyBorder="1" applyAlignment="1" applyProtection="1">
      <alignment horizontal="left" wrapText="1"/>
      <protection locked="0"/>
    </xf>
    <xf numFmtId="39" fontId="69" fillId="0" borderId="2" xfId="0" applyNumberFormat="1" applyFont="1" applyFill="1" applyBorder="1" applyAlignment="1" applyProtection="1">
      <alignment horizontal="right"/>
      <protection locked="0"/>
    </xf>
    <xf numFmtId="0" fontId="70" fillId="0" borderId="2" xfId="0" applyFont="1" applyFill="1" applyBorder="1" applyAlignment="1" applyProtection="1">
      <alignment horizontal="right" vertical="center"/>
      <protection locked="0"/>
    </xf>
    <xf numFmtId="0" fontId="71" fillId="0" borderId="0" xfId="0" applyFont="1" applyFill="1" applyAlignment="1" applyProtection="1">
      <alignment horizontal="left" vertical="center"/>
      <protection locked="0"/>
    </xf>
    <xf numFmtId="0" fontId="72" fillId="0" borderId="0" xfId="0" applyFont="1" applyFill="1" applyAlignment="1" applyProtection="1">
      <alignment horizontal="left" vertical="center"/>
      <protection locked="0"/>
    </xf>
    <xf numFmtId="2" fontId="54" fillId="0" borderId="0" xfId="20" applyNumberFormat="1" applyFont="1" applyFill="1" applyAlignment="1" applyProtection="1">
      <alignment vertical="center"/>
      <protection locked="0"/>
    </xf>
    <xf numFmtId="0" fontId="33" fillId="0" borderId="0" xfId="0" applyFont="1" applyFill="1" applyAlignment="1" applyProtection="1">
      <alignment vertical="center"/>
      <protection locked="0"/>
    </xf>
    <xf numFmtId="0" fontId="14" fillId="0" borderId="0" xfId="0" applyFont="1" applyFill="1" applyAlignment="1" applyProtection="1">
      <alignment vertical="center" wrapText="1"/>
      <protection locked="0"/>
    </xf>
    <xf numFmtId="0" fontId="60" fillId="0" borderId="0" xfId="0" applyFont="1" applyFill="1" applyAlignment="1" applyProtection="1">
      <alignment vertical="top" wrapText="1"/>
      <protection locked="0"/>
    </xf>
    <xf numFmtId="0" fontId="60" fillId="0" borderId="0" xfId="0" applyFont="1" applyFill="1" applyAlignment="1" applyProtection="1">
      <alignment vertical="top"/>
      <protection locked="0"/>
    </xf>
    <xf numFmtId="0" fontId="61" fillId="0" borderId="0" xfId="0" applyFont="1" applyFill="1" applyAlignment="1" applyProtection="1">
      <alignment horizontal="left" vertical="center" textRotation="90" wrapText="1"/>
      <protection locked="0"/>
    </xf>
    <xf numFmtId="0" fontId="60" fillId="0" borderId="0" xfId="0" applyFont="1" applyFill="1" applyAlignment="1" applyProtection="1">
      <alignment vertical="center"/>
      <protection locked="0"/>
    </xf>
    <xf numFmtId="0" fontId="68" fillId="0" borderId="0" xfId="0" applyFont="1" applyFill="1" applyAlignment="1" applyProtection="1">
      <alignment vertical="center"/>
      <protection locked="0"/>
    </xf>
    <xf numFmtId="0" fontId="12" fillId="0" borderId="0" xfId="0" applyFont="1" applyFill="1" applyAlignment="1" applyProtection="1">
      <alignment vertical="top" wrapText="1"/>
      <protection locked="0"/>
    </xf>
    <xf numFmtId="0" fontId="12" fillId="0" borderId="0" xfId="0" applyFont="1" applyFill="1" applyAlignment="1" applyProtection="1">
      <alignment vertical="top"/>
      <protection locked="0"/>
    </xf>
    <xf numFmtId="0" fontId="31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34" fillId="0" borderId="0" xfId="0" applyFont="1" applyFill="1" applyAlignment="1">
      <alignment vertical="center"/>
    </xf>
    <xf numFmtId="39" fontId="0" fillId="0" borderId="0" xfId="0" applyNumberFormat="1" applyFill="1" applyAlignment="1" applyProtection="1">
      <alignment horizontal="left" vertical="top"/>
      <protection locked="0"/>
    </xf>
    <xf numFmtId="0" fontId="0" fillId="0" borderId="0" xfId="0" applyAlignment="1" applyProtection="1">
      <alignment wrapText="1"/>
    </xf>
    <xf numFmtId="0" fontId="65" fillId="0" borderId="2" xfId="0" applyFont="1" applyFill="1" applyBorder="1" applyAlignment="1" applyProtection="1">
      <alignment horizontal="left" wrapText="1"/>
      <protection locked="0"/>
    </xf>
    <xf numFmtId="2" fontId="8" fillId="0" borderId="2" xfId="0" applyNumberFormat="1" applyFont="1" applyFill="1" applyBorder="1" applyAlignment="1" applyProtection="1">
      <protection locked="0"/>
    </xf>
    <xf numFmtId="39" fontId="65" fillId="0" borderId="2" xfId="0" applyNumberFormat="1" applyFont="1" applyFill="1" applyBorder="1" applyAlignment="1" applyProtection="1">
      <alignment horizontal="right"/>
      <protection locked="0"/>
    </xf>
    <xf numFmtId="39" fontId="65" fillId="0" borderId="2" xfId="0" applyNumberFormat="1" applyFont="1" applyFill="1" applyBorder="1" applyAlignment="1" applyProtection="1">
      <alignment horizontal="center"/>
      <protection locked="0"/>
    </xf>
    <xf numFmtId="0" fontId="8" fillId="0" borderId="2" xfId="0" applyFont="1" applyFill="1" applyBorder="1" applyAlignment="1" applyProtection="1">
      <alignment horizontal="left" vertical="center" wrapText="1"/>
      <protection locked="0"/>
    </xf>
    <xf numFmtId="0" fontId="9" fillId="0" borderId="2" xfId="0" applyFont="1" applyFill="1" applyBorder="1" applyAlignment="1" applyProtection="1">
      <alignment horizontal="left" vertical="center" wrapText="1"/>
      <protection locked="0"/>
    </xf>
    <xf numFmtId="2" fontId="8" fillId="0" borderId="2" xfId="0" applyNumberFormat="1" applyFont="1" applyFill="1" applyBorder="1" applyAlignment="1" applyProtection="1">
      <alignment horizontal="right" vertical="center"/>
      <protection locked="0"/>
    </xf>
    <xf numFmtId="0" fontId="6" fillId="0" borderId="2" xfId="0" applyFont="1" applyFill="1" applyBorder="1" applyAlignment="1" applyProtection="1">
      <protection locked="0"/>
    </xf>
    <xf numFmtId="49" fontId="6" fillId="0" borderId="2" xfId="0" applyNumberFormat="1" applyFont="1" applyFill="1" applyBorder="1" applyAlignment="1" applyProtection="1">
      <protection locked="0"/>
    </xf>
    <xf numFmtId="0" fontId="10" fillId="0" borderId="2" xfId="0" applyFont="1" applyFill="1" applyBorder="1" applyAlignment="1" applyProtection="1">
      <alignment horizontal="left" vertical="top"/>
      <protection locked="0"/>
    </xf>
    <xf numFmtId="39" fontId="5" fillId="2" borderId="9" xfId="2" applyNumberFormat="1" applyFont="1" applyFill="1" applyBorder="1" applyAlignment="1" applyProtection="1">
      <alignment horizontal="right"/>
      <protection locked="0"/>
    </xf>
    <xf numFmtId="166" fontId="6" fillId="0" borderId="2" xfId="20" applyNumberFormat="1" applyFont="1" applyFill="1" applyBorder="1" applyAlignment="1" applyProtection="1">
      <alignment horizontal="right"/>
      <protection locked="0"/>
    </xf>
    <xf numFmtId="39" fontId="9" fillId="0" borderId="2" xfId="20" applyNumberFormat="1" applyFont="1" applyFill="1" applyBorder="1" applyAlignment="1" applyProtection="1">
      <alignment horizontal="right"/>
      <protection locked="0"/>
    </xf>
    <xf numFmtId="4" fontId="6" fillId="0" borderId="2" xfId="0" applyNumberFormat="1" applyFont="1" applyFill="1" applyBorder="1" applyAlignment="1" applyProtection="1">
      <alignment horizontal="right" shrinkToFit="1"/>
      <protection locked="0"/>
    </xf>
    <xf numFmtId="166" fontId="6" fillId="0" borderId="2" xfId="0" applyNumberFormat="1" applyFont="1" applyFill="1" applyBorder="1" applyAlignment="1" applyProtection="1">
      <alignment horizontal="right"/>
      <protection locked="0"/>
    </xf>
    <xf numFmtId="4" fontId="6" fillId="0" borderId="2" xfId="20" applyNumberFormat="1" applyFont="1" applyFill="1" applyBorder="1" applyAlignment="1" applyProtection="1">
      <alignment shrinkToFit="1"/>
      <protection locked="0"/>
    </xf>
    <xf numFmtId="4" fontId="19" fillId="0" borderId="2" xfId="0" applyNumberFormat="1" applyFont="1" applyFill="1" applyBorder="1" applyAlignment="1" applyProtection="1">
      <alignment shrinkToFit="1"/>
      <protection locked="0"/>
    </xf>
    <xf numFmtId="166" fontId="6" fillId="2" borderId="2" xfId="20" applyNumberFormat="1" applyFont="1" applyFill="1" applyBorder="1" applyAlignment="1" applyProtection="1">
      <alignment horizontal="right"/>
      <protection locked="0"/>
    </xf>
    <xf numFmtId="39" fontId="9" fillId="2" borderId="2" xfId="20" applyNumberFormat="1" applyFont="1" applyFill="1" applyBorder="1" applyAlignment="1" applyProtection="1">
      <alignment horizontal="right"/>
      <protection locked="0"/>
    </xf>
    <xf numFmtId="2" fontId="8" fillId="3" borderId="2" xfId="20" applyNumberFormat="1" applyFont="1" applyFill="1" applyBorder="1" applyAlignment="1" applyProtection="1">
      <alignment horizontal="right"/>
      <protection locked="0"/>
    </xf>
    <xf numFmtId="166" fontId="6" fillId="2" borderId="2" xfId="0" applyNumberFormat="1" applyFont="1" applyFill="1" applyBorder="1" applyAlignment="1" applyProtection="1">
      <alignment horizontal="right"/>
      <protection locked="0"/>
    </xf>
    <xf numFmtId="39" fontId="9" fillId="0" borderId="2" xfId="0" applyNumberFormat="1" applyFont="1" applyFill="1" applyBorder="1" applyAlignment="1" applyProtection="1">
      <alignment horizontal="right"/>
      <protection locked="0"/>
    </xf>
    <xf numFmtId="2" fontId="8" fillId="3" borderId="2" xfId="0" applyNumberFormat="1" applyFont="1" applyFill="1" applyBorder="1" applyAlignment="1" applyProtection="1">
      <alignment horizontal="right"/>
      <protection locked="0"/>
    </xf>
    <xf numFmtId="2" fontId="6" fillId="0" borderId="2" xfId="20" applyNumberFormat="1" applyFont="1" applyFill="1" applyBorder="1" applyAlignment="1" applyProtection="1">
      <alignment horizontal="right" shrinkToFit="1"/>
      <protection locked="0"/>
    </xf>
    <xf numFmtId="4" fontId="6" fillId="0" borderId="2" xfId="0" applyNumberFormat="1" applyFont="1" applyFill="1" applyBorder="1" applyAlignment="1" applyProtection="1">
      <alignment shrinkToFit="1"/>
      <protection locked="0"/>
    </xf>
    <xf numFmtId="39" fontId="25" fillId="0" borderId="0" xfId="20" applyNumberFormat="1" applyFont="1" applyFill="1" applyAlignment="1" applyProtection="1">
      <alignment horizontal="right"/>
      <protection locked="0"/>
    </xf>
    <xf numFmtId="0" fontId="5" fillId="0" borderId="0" xfId="2" applyFont="1" applyFill="1" applyAlignment="1" applyProtection="1">
      <alignment horizontal="left" wrapText="1"/>
    </xf>
    <xf numFmtId="0" fontId="47" fillId="0" borderId="0" xfId="20" applyFill="1" applyAlignment="1" applyProtection="1">
      <alignment horizontal="left" wrapText="1"/>
      <protection locked="0"/>
    </xf>
    <xf numFmtId="0" fontId="12" fillId="0" borderId="0" xfId="1" applyFont="1" applyFill="1" applyAlignment="1">
      <alignment vertical="center" wrapText="1"/>
    </xf>
    <xf numFmtId="0" fontId="10" fillId="0" borderId="0" xfId="20" applyFont="1" applyFill="1" applyAlignment="1" applyProtection="1">
      <alignment vertical="center" wrapText="1"/>
      <protection locked="0"/>
    </xf>
    <xf numFmtId="0" fontId="0" fillId="0" borderId="0" xfId="0" applyAlignment="1" applyProtection="1">
      <alignment horizontal="left" wrapText="1"/>
    </xf>
    <xf numFmtId="37" fontId="5" fillId="0" borderId="10" xfId="20" applyNumberFormat="1" applyFont="1" applyBorder="1" applyAlignment="1" applyProtection="1">
      <alignment horizontal="center"/>
      <protection locked="0"/>
    </xf>
    <xf numFmtId="0" fontId="26" fillId="0" borderId="11" xfId="20" applyFont="1" applyBorder="1" applyAlignment="1" applyProtection="1">
      <alignment horizontal="center"/>
      <protection locked="0"/>
    </xf>
    <xf numFmtId="0" fontId="26" fillId="0" borderId="12" xfId="20" applyFont="1" applyBorder="1" applyAlignment="1" applyProtection="1">
      <alignment horizontal="center"/>
      <protection locked="0"/>
    </xf>
    <xf numFmtId="0" fontId="47" fillId="0" borderId="0" xfId="20" applyFill="1" applyAlignment="1" applyProtection="1">
      <alignment vertical="center" wrapText="1"/>
      <protection locked="0"/>
    </xf>
    <xf numFmtId="0" fontId="10" fillId="0" borderId="0" xfId="2" applyFill="1" applyAlignment="1">
      <alignment vertical="center" wrapText="1"/>
      <protection locked="0"/>
    </xf>
  </cellXfs>
  <cellStyles count="84">
    <cellStyle name="1D čísla" xfId="25"/>
    <cellStyle name="2D čísla" xfId="26"/>
    <cellStyle name="3D čísla" xfId="27"/>
    <cellStyle name="Celá čísla" xfId="28"/>
    <cellStyle name="čárky 2" xfId="29"/>
    <cellStyle name="čárky 2 2" xfId="30"/>
    <cellStyle name="čárky 2 2 2" xfId="31"/>
    <cellStyle name="čárky 2 3" xfId="32"/>
    <cellStyle name="čárky 2 3 2" xfId="33"/>
    <cellStyle name="čárky 3" xfId="34"/>
    <cellStyle name="čárky 3 2" xfId="35"/>
    <cellStyle name="čárky 3 2 2" xfId="36"/>
    <cellStyle name="čárky 4" xfId="37"/>
    <cellStyle name="Hlavička" xfId="38"/>
    <cellStyle name="Hypertextový odkaz 2" xfId="19"/>
    <cellStyle name="Hypertextový odkaz 3" xfId="80"/>
    <cellStyle name="Nadpis listu" xfId="39"/>
    <cellStyle name="Normal_Power Voltage Bill 08.06" xfId="3"/>
    <cellStyle name="Normale_Complete_official_price_list_2007CZ" xfId="4"/>
    <cellStyle name="Normální" xfId="0" builtinId="0"/>
    <cellStyle name="Normální 10" xfId="5"/>
    <cellStyle name="Normální 10 2" xfId="40"/>
    <cellStyle name="normální 11" xfId="41"/>
    <cellStyle name="normální 11 2" xfId="42"/>
    <cellStyle name="Normální 12" xfId="18"/>
    <cellStyle name="Normální 12 2" xfId="23"/>
    <cellStyle name="normální 13" xfId="20"/>
    <cellStyle name="normální 14" xfId="82"/>
    <cellStyle name="Normální 2" xfId="2"/>
    <cellStyle name="normální 2 2" xfId="43"/>
    <cellStyle name="normální 2 2 2" xfId="44"/>
    <cellStyle name="normální 2 2 3" xfId="45"/>
    <cellStyle name="normální 2 2 4" xfId="46"/>
    <cellStyle name="Normální 2 3" xfId="47"/>
    <cellStyle name="Normální 2 3 2" xfId="48"/>
    <cellStyle name="Normální 2 4" xfId="49"/>
    <cellStyle name="Normální 2 4 2" xfId="50"/>
    <cellStyle name="normální 2 5" xfId="51"/>
    <cellStyle name="normální 2 6" xfId="52"/>
    <cellStyle name="Normální 2 7" xfId="83"/>
    <cellStyle name="normální 2 8" xfId="53"/>
    <cellStyle name="normální 2 8 2" xfId="54"/>
    <cellStyle name="Normální 3" xfId="6"/>
    <cellStyle name="Normální 3 2" xfId="15"/>
    <cellStyle name="Normální 3 3" xfId="55"/>
    <cellStyle name="Normální 4" xfId="7"/>
    <cellStyle name="Normální 4 10" xfId="56"/>
    <cellStyle name="normální 4 2" xfId="57"/>
    <cellStyle name="Normální 4 3" xfId="58"/>
    <cellStyle name="Normální 4 4" xfId="59"/>
    <cellStyle name="Normální 4 5" xfId="60"/>
    <cellStyle name="Normální 4 6" xfId="61"/>
    <cellStyle name="Normální 4 7" xfId="62"/>
    <cellStyle name="Normální 4 8" xfId="63"/>
    <cellStyle name="Normální 4 9" xfId="64"/>
    <cellStyle name="Normální 5" xfId="8"/>
    <cellStyle name="normální 5 10" xfId="65"/>
    <cellStyle name="normální 5 2" xfId="66"/>
    <cellStyle name="normální 5 3" xfId="67"/>
    <cellStyle name="Normální 57" xfId="68"/>
    <cellStyle name="Normální 6" xfId="9"/>
    <cellStyle name="normální 6 2" xfId="69"/>
    <cellStyle name="normální 6 3" xfId="70"/>
    <cellStyle name="normální 6 4" xfId="71"/>
    <cellStyle name="Normální 7" xfId="10"/>
    <cellStyle name="normální 7 2" xfId="72"/>
    <cellStyle name="normální 7 3" xfId="73"/>
    <cellStyle name="Normální 8" xfId="14"/>
    <cellStyle name="Normální 8 2" xfId="22"/>
    <cellStyle name="normální 8 3" xfId="74"/>
    <cellStyle name="normální 9" xfId="17"/>
    <cellStyle name="normální 9 2" xfId="21"/>
    <cellStyle name="normální 9 3" xfId="75"/>
    <cellStyle name="normální 9 4" xfId="81"/>
    <cellStyle name="normální 9 5" xfId="24"/>
    <cellStyle name="normální_2014-02-21 D.1.1. ASR - BP a NS" xfId="16"/>
    <cellStyle name="normální_POL.XLS" xfId="1"/>
    <cellStyle name="Podhlavička" xfId="76"/>
    <cellStyle name="pozice" xfId="77"/>
    <cellStyle name="pozice 2" xfId="78"/>
    <cellStyle name="procent 2" xfId="79"/>
    <cellStyle name="Styl 1" xfId="11"/>
    <cellStyle name="Währung" xfId="12"/>
    <cellStyle name="標準_IPS alpha BOQ ME forms detail_Mechanical_El." xfId="13"/>
  </cellStyles>
  <dxfs count="0"/>
  <tableStyles count="0" defaultTableStyle="TableStyleMedium2" defaultPivotStyle="PivotStyleMedium9"/>
  <colors>
    <mruColors>
      <color rgb="FF66FF33"/>
      <color rgb="FFFF3399"/>
      <color rgb="FFFF66CC"/>
      <color rgb="FFFF33CC"/>
      <color rgb="FF00FFCC"/>
      <color rgb="FFFFFFCC"/>
      <color rgb="FF0000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70%20Nemocnice%20Frydek-Mistek/470-02%20Stav%20upravy%20ocni%20a%20ORL/4%20-%20PD/5%20-%20DSP+DPS/O&#268;N&#205;%20-%20A%20-%201.NP/ROZPOCET/ROZPOCET-EXCEL/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49%20Mesto%20Bilovec/01%20Nastavba%20domu%20c.488/4%20-%20PD/7%20-%20DPS/ROZPOCET/TO-344-06%20DPS%20-%20SOUHR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26"/>
  <sheetViews>
    <sheetView workbookViewId="0">
      <selection activeCell="B9" sqref="B9"/>
    </sheetView>
  </sheetViews>
  <sheetFormatPr defaultRowHeight="10.5"/>
  <cols>
    <col min="1" max="1" width="11.7109375" style="13" customWidth="1"/>
    <col min="2" max="2" width="72.42578125" style="13" customWidth="1"/>
    <col min="3" max="3" width="20.140625" style="13" customWidth="1"/>
    <col min="4" max="4" width="10.85546875" style="13" bestFit="1" customWidth="1"/>
    <col min="5" max="5" width="13.28515625" style="13" customWidth="1"/>
    <col min="6" max="255" width="9.140625" style="13"/>
    <col min="256" max="256" width="11.7109375" style="13" customWidth="1"/>
    <col min="257" max="257" width="53.7109375" style="13" customWidth="1"/>
    <col min="258" max="259" width="15.7109375" style="13" customWidth="1"/>
    <col min="260" max="511" width="9.140625" style="13"/>
    <col min="512" max="512" width="11.7109375" style="13" customWidth="1"/>
    <col min="513" max="513" width="53.7109375" style="13" customWidth="1"/>
    <col min="514" max="515" width="15.7109375" style="13" customWidth="1"/>
    <col min="516" max="767" width="9.140625" style="13"/>
    <col min="768" max="768" width="11.7109375" style="13" customWidth="1"/>
    <col min="769" max="769" width="53.7109375" style="13" customWidth="1"/>
    <col min="770" max="771" width="15.7109375" style="13" customWidth="1"/>
    <col min="772" max="1023" width="9.140625" style="13"/>
    <col min="1024" max="1024" width="11.7109375" style="13" customWidth="1"/>
    <col min="1025" max="1025" width="53.7109375" style="13" customWidth="1"/>
    <col min="1026" max="1027" width="15.7109375" style="13" customWidth="1"/>
    <col min="1028" max="1279" width="9.140625" style="13"/>
    <col min="1280" max="1280" width="11.7109375" style="13" customWidth="1"/>
    <col min="1281" max="1281" width="53.7109375" style="13" customWidth="1"/>
    <col min="1282" max="1283" width="15.7109375" style="13" customWidth="1"/>
    <col min="1284" max="1535" width="9.140625" style="13"/>
    <col min="1536" max="1536" width="11.7109375" style="13" customWidth="1"/>
    <col min="1537" max="1537" width="53.7109375" style="13" customWidth="1"/>
    <col min="1538" max="1539" width="15.7109375" style="13" customWidth="1"/>
    <col min="1540" max="1791" width="9.140625" style="13"/>
    <col min="1792" max="1792" width="11.7109375" style="13" customWidth="1"/>
    <col min="1793" max="1793" width="53.7109375" style="13" customWidth="1"/>
    <col min="1794" max="1795" width="15.7109375" style="13" customWidth="1"/>
    <col min="1796" max="2047" width="9.140625" style="13"/>
    <col min="2048" max="2048" width="11.7109375" style="13" customWidth="1"/>
    <col min="2049" max="2049" width="53.7109375" style="13" customWidth="1"/>
    <col min="2050" max="2051" width="15.7109375" style="13" customWidth="1"/>
    <col min="2052" max="2303" width="9.140625" style="13"/>
    <col min="2304" max="2304" width="11.7109375" style="13" customWidth="1"/>
    <col min="2305" max="2305" width="53.7109375" style="13" customWidth="1"/>
    <col min="2306" max="2307" width="15.7109375" style="13" customWidth="1"/>
    <col min="2308" max="2559" width="9.140625" style="13"/>
    <col min="2560" max="2560" width="11.7109375" style="13" customWidth="1"/>
    <col min="2561" max="2561" width="53.7109375" style="13" customWidth="1"/>
    <col min="2562" max="2563" width="15.7109375" style="13" customWidth="1"/>
    <col min="2564" max="2815" width="9.140625" style="13"/>
    <col min="2816" max="2816" width="11.7109375" style="13" customWidth="1"/>
    <col min="2817" max="2817" width="53.7109375" style="13" customWidth="1"/>
    <col min="2818" max="2819" width="15.7109375" style="13" customWidth="1"/>
    <col min="2820" max="3071" width="9.140625" style="13"/>
    <col min="3072" max="3072" width="11.7109375" style="13" customWidth="1"/>
    <col min="3073" max="3073" width="53.7109375" style="13" customWidth="1"/>
    <col min="3074" max="3075" width="15.7109375" style="13" customWidth="1"/>
    <col min="3076" max="3327" width="9.140625" style="13"/>
    <col min="3328" max="3328" width="11.7109375" style="13" customWidth="1"/>
    <col min="3329" max="3329" width="53.7109375" style="13" customWidth="1"/>
    <col min="3330" max="3331" width="15.7109375" style="13" customWidth="1"/>
    <col min="3332" max="3583" width="9.140625" style="13"/>
    <col min="3584" max="3584" width="11.7109375" style="13" customWidth="1"/>
    <col min="3585" max="3585" width="53.7109375" style="13" customWidth="1"/>
    <col min="3586" max="3587" width="15.7109375" style="13" customWidth="1"/>
    <col min="3588" max="3839" width="9.140625" style="13"/>
    <col min="3840" max="3840" width="11.7109375" style="13" customWidth="1"/>
    <col min="3841" max="3841" width="53.7109375" style="13" customWidth="1"/>
    <col min="3842" max="3843" width="15.7109375" style="13" customWidth="1"/>
    <col min="3844" max="4095" width="9.140625" style="13"/>
    <col min="4096" max="4096" width="11.7109375" style="13" customWidth="1"/>
    <col min="4097" max="4097" width="53.7109375" style="13" customWidth="1"/>
    <col min="4098" max="4099" width="15.7109375" style="13" customWidth="1"/>
    <col min="4100" max="4351" width="9.140625" style="13"/>
    <col min="4352" max="4352" width="11.7109375" style="13" customWidth="1"/>
    <col min="4353" max="4353" width="53.7109375" style="13" customWidth="1"/>
    <col min="4354" max="4355" width="15.7109375" style="13" customWidth="1"/>
    <col min="4356" max="4607" width="9.140625" style="13"/>
    <col min="4608" max="4608" width="11.7109375" style="13" customWidth="1"/>
    <col min="4609" max="4609" width="53.7109375" style="13" customWidth="1"/>
    <col min="4610" max="4611" width="15.7109375" style="13" customWidth="1"/>
    <col min="4612" max="4863" width="9.140625" style="13"/>
    <col min="4864" max="4864" width="11.7109375" style="13" customWidth="1"/>
    <col min="4865" max="4865" width="53.7109375" style="13" customWidth="1"/>
    <col min="4866" max="4867" width="15.7109375" style="13" customWidth="1"/>
    <col min="4868" max="5119" width="9.140625" style="13"/>
    <col min="5120" max="5120" width="11.7109375" style="13" customWidth="1"/>
    <col min="5121" max="5121" width="53.7109375" style="13" customWidth="1"/>
    <col min="5122" max="5123" width="15.7109375" style="13" customWidth="1"/>
    <col min="5124" max="5375" width="9.140625" style="13"/>
    <col min="5376" max="5376" width="11.7109375" style="13" customWidth="1"/>
    <col min="5377" max="5377" width="53.7109375" style="13" customWidth="1"/>
    <col min="5378" max="5379" width="15.7109375" style="13" customWidth="1"/>
    <col min="5380" max="5631" width="9.140625" style="13"/>
    <col min="5632" max="5632" width="11.7109375" style="13" customWidth="1"/>
    <col min="5633" max="5633" width="53.7109375" style="13" customWidth="1"/>
    <col min="5634" max="5635" width="15.7109375" style="13" customWidth="1"/>
    <col min="5636" max="5887" width="9.140625" style="13"/>
    <col min="5888" max="5888" width="11.7109375" style="13" customWidth="1"/>
    <col min="5889" max="5889" width="53.7109375" style="13" customWidth="1"/>
    <col min="5890" max="5891" width="15.7109375" style="13" customWidth="1"/>
    <col min="5892" max="6143" width="9.140625" style="13"/>
    <col min="6144" max="6144" width="11.7109375" style="13" customWidth="1"/>
    <col min="6145" max="6145" width="53.7109375" style="13" customWidth="1"/>
    <col min="6146" max="6147" width="15.7109375" style="13" customWidth="1"/>
    <col min="6148" max="6399" width="9.140625" style="13"/>
    <col min="6400" max="6400" width="11.7109375" style="13" customWidth="1"/>
    <col min="6401" max="6401" width="53.7109375" style="13" customWidth="1"/>
    <col min="6402" max="6403" width="15.7109375" style="13" customWidth="1"/>
    <col min="6404" max="6655" width="9.140625" style="13"/>
    <col min="6656" max="6656" width="11.7109375" style="13" customWidth="1"/>
    <col min="6657" max="6657" width="53.7109375" style="13" customWidth="1"/>
    <col min="6658" max="6659" width="15.7109375" style="13" customWidth="1"/>
    <col min="6660" max="6911" width="9.140625" style="13"/>
    <col min="6912" max="6912" width="11.7109375" style="13" customWidth="1"/>
    <col min="6913" max="6913" width="53.7109375" style="13" customWidth="1"/>
    <col min="6914" max="6915" width="15.7109375" style="13" customWidth="1"/>
    <col min="6916" max="7167" width="9.140625" style="13"/>
    <col min="7168" max="7168" width="11.7109375" style="13" customWidth="1"/>
    <col min="7169" max="7169" width="53.7109375" style="13" customWidth="1"/>
    <col min="7170" max="7171" width="15.7109375" style="13" customWidth="1"/>
    <col min="7172" max="7423" width="9.140625" style="13"/>
    <col min="7424" max="7424" width="11.7109375" style="13" customWidth="1"/>
    <col min="7425" max="7425" width="53.7109375" style="13" customWidth="1"/>
    <col min="7426" max="7427" width="15.7109375" style="13" customWidth="1"/>
    <col min="7428" max="7679" width="9.140625" style="13"/>
    <col min="7680" max="7680" width="11.7109375" style="13" customWidth="1"/>
    <col min="7681" max="7681" width="53.7109375" style="13" customWidth="1"/>
    <col min="7682" max="7683" width="15.7109375" style="13" customWidth="1"/>
    <col min="7684" max="7935" width="9.140625" style="13"/>
    <col min="7936" max="7936" width="11.7109375" style="13" customWidth="1"/>
    <col min="7937" max="7937" width="53.7109375" style="13" customWidth="1"/>
    <col min="7938" max="7939" width="15.7109375" style="13" customWidth="1"/>
    <col min="7940" max="8191" width="9.140625" style="13"/>
    <col min="8192" max="8192" width="11.7109375" style="13" customWidth="1"/>
    <col min="8193" max="8193" width="53.7109375" style="13" customWidth="1"/>
    <col min="8194" max="8195" width="15.7109375" style="13" customWidth="1"/>
    <col min="8196" max="8447" width="9.140625" style="13"/>
    <col min="8448" max="8448" width="11.7109375" style="13" customWidth="1"/>
    <col min="8449" max="8449" width="53.7109375" style="13" customWidth="1"/>
    <col min="8450" max="8451" width="15.7109375" style="13" customWidth="1"/>
    <col min="8452" max="8703" width="9.140625" style="13"/>
    <col min="8704" max="8704" width="11.7109375" style="13" customWidth="1"/>
    <col min="8705" max="8705" width="53.7109375" style="13" customWidth="1"/>
    <col min="8706" max="8707" width="15.7109375" style="13" customWidth="1"/>
    <col min="8708" max="8959" width="9.140625" style="13"/>
    <col min="8960" max="8960" width="11.7109375" style="13" customWidth="1"/>
    <col min="8961" max="8961" width="53.7109375" style="13" customWidth="1"/>
    <col min="8962" max="8963" width="15.7109375" style="13" customWidth="1"/>
    <col min="8964" max="9215" width="9.140625" style="13"/>
    <col min="9216" max="9216" width="11.7109375" style="13" customWidth="1"/>
    <col min="9217" max="9217" width="53.7109375" style="13" customWidth="1"/>
    <col min="9218" max="9219" width="15.7109375" style="13" customWidth="1"/>
    <col min="9220" max="9471" width="9.140625" style="13"/>
    <col min="9472" max="9472" width="11.7109375" style="13" customWidth="1"/>
    <col min="9473" max="9473" width="53.7109375" style="13" customWidth="1"/>
    <col min="9474" max="9475" width="15.7109375" style="13" customWidth="1"/>
    <col min="9476" max="9727" width="9.140625" style="13"/>
    <col min="9728" max="9728" width="11.7109375" style="13" customWidth="1"/>
    <col min="9729" max="9729" width="53.7109375" style="13" customWidth="1"/>
    <col min="9730" max="9731" width="15.7109375" style="13" customWidth="1"/>
    <col min="9732" max="9983" width="9.140625" style="13"/>
    <col min="9984" max="9984" width="11.7109375" style="13" customWidth="1"/>
    <col min="9985" max="9985" width="53.7109375" style="13" customWidth="1"/>
    <col min="9986" max="9987" width="15.7109375" style="13" customWidth="1"/>
    <col min="9988" max="10239" width="9.140625" style="13"/>
    <col min="10240" max="10240" width="11.7109375" style="13" customWidth="1"/>
    <col min="10241" max="10241" width="53.7109375" style="13" customWidth="1"/>
    <col min="10242" max="10243" width="15.7109375" style="13" customWidth="1"/>
    <col min="10244" max="10495" width="9.140625" style="13"/>
    <col min="10496" max="10496" width="11.7109375" style="13" customWidth="1"/>
    <col min="10497" max="10497" width="53.7109375" style="13" customWidth="1"/>
    <col min="10498" max="10499" width="15.7109375" style="13" customWidth="1"/>
    <col min="10500" max="10751" width="9.140625" style="13"/>
    <col min="10752" max="10752" width="11.7109375" style="13" customWidth="1"/>
    <col min="10753" max="10753" width="53.7109375" style="13" customWidth="1"/>
    <col min="10754" max="10755" width="15.7109375" style="13" customWidth="1"/>
    <col min="10756" max="11007" width="9.140625" style="13"/>
    <col min="11008" max="11008" width="11.7109375" style="13" customWidth="1"/>
    <col min="11009" max="11009" width="53.7109375" style="13" customWidth="1"/>
    <col min="11010" max="11011" width="15.7109375" style="13" customWidth="1"/>
    <col min="11012" max="11263" width="9.140625" style="13"/>
    <col min="11264" max="11264" width="11.7109375" style="13" customWidth="1"/>
    <col min="11265" max="11265" width="53.7109375" style="13" customWidth="1"/>
    <col min="11266" max="11267" width="15.7109375" style="13" customWidth="1"/>
    <col min="11268" max="11519" width="9.140625" style="13"/>
    <col min="11520" max="11520" width="11.7109375" style="13" customWidth="1"/>
    <col min="11521" max="11521" width="53.7109375" style="13" customWidth="1"/>
    <col min="11522" max="11523" width="15.7109375" style="13" customWidth="1"/>
    <col min="11524" max="11775" width="9.140625" style="13"/>
    <col min="11776" max="11776" width="11.7109375" style="13" customWidth="1"/>
    <col min="11777" max="11777" width="53.7109375" style="13" customWidth="1"/>
    <col min="11778" max="11779" width="15.7109375" style="13" customWidth="1"/>
    <col min="11780" max="12031" width="9.140625" style="13"/>
    <col min="12032" max="12032" width="11.7109375" style="13" customWidth="1"/>
    <col min="12033" max="12033" width="53.7109375" style="13" customWidth="1"/>
    <col min="12034" max="12035" width="15.7109375" style="13" customWidth="1"/>
    <col min="12036" max="12287" width="9.140625" style="13"/>
    <col min="12288" max="12288" width="11.7109375" style="13" customWidth="1"/>
    <col min="12289" max="12289" width="53.7109375" style="13" customWidth="1"/>
    <col min="12290" max="12291" width="15.7109375" style="13" customWidth="1"/>
    <col min="12292" max="12543" width="9.140625" style="13"/>
    <col min="12544" max="12544" width="11.7109375" style="13" customWidth="1"/>
    <col min="12545" max="12545" width="53.7109375" style="13" customWidth="1"/>
    <col min="12546" max="12547" width="15.7109375" style="13" customWidth="1"/>
    <col min="12548" max="12799" width="9.140625" style="13"/>
    <col min="12800" max="12800" width="11.7109375" style="13" customWidth="1"/>
    <col min="12801" max="12801" width="53.7109375" style="13" customWidth="1"/>
    <col min="12802" max="12803" width="15.7109375" style="13" customWidth="1"/>
    <col min="12804" max="13055" width="9.140625" style="13"/>
    <col min="13056" max="13056" width="11.7109375" style="13" customWidth="1"/>
    <col min="13057" max="13057" width="53.7109375" style="13" customWidth="1"/>
    <col min="13058" max="13059" width="15.7109375" style="13" customWidth="1"/>
    <col min="13060" max="13311" width="9.140625" style="13"/>
    <col min="13312" max="13312" width="11.7109375" style="13" customWidth="1"/>
    <col min="13313" max="13313" width="53.7109375" style="13" customWidth="1"/>
    <col min="13314" max="13315" width="15.7109375" style="13" customWidth="1"/>
    <col min="13316" max="13567" width="9.140625" style="13"/>
    <col min="13568" max="13568" width="11.7109375" style="13" customWidth="1"/>
    <col min="13569" max="13569" width="53.7109375" style="13" customWidth="1"/>
    <col min="13570" max="13571" width="15.7109375" style="13" customWidth="1"/>
    <col min="13572" max="13823" width="9.140625" style="13"/>
    <col min="13824" max="13824" width="11.7109375" style="13" customWidth="1"/>
    <col min="13825" max="13825" width="53.7109375" style="13" customWidth="1"/>
    <col min="13826" max="13827" width="15.7109375" style="13" customWidth="1"/>
    <col min="13828" max="14079" width="9.140625" style="13"/>
    <col min="14080" max="14080" width="11.7109375" style="13" customWidth="1"/>
    <col min="14081" max="14081" width="53.7109375" style="13" customWidth="1"/>
    <col min="14082" max="14083" width="15.7109375" style="13" customWidth="1"/>
    <col min="14084" max="14335" width="9.140625" style="13"/>
    <col min="14336" max="14336" width="11.7109375" style="13" customWidth="1"/>
    <col min="14337" max="14337" width="53.7109375" style="13" customWidth="1"/>
    <col min="14338" max="14339" width="15.7109375" style="13" customWidth="1"/>
    <col min="14340" max="14591" width="9.140625" style="13"/>
    <col min="14592" max="14592" width="11.7109375" style="13" customWidth="1"/>
    <col min="14593" max="14593" width="53.7109375" style="13" customWidth="1"/>
    <col min="14594" max="14595" width="15.7109375" style="13" customWidth="1"/>
    <col min="14596" max="14847" width="9.140625" style="13"/>
    <col min="14848" max="14848" width="11.7109375" style="13" customWidth="1"/>
    <col min="14849" max="14849" width="53.7109375" style="13" customWidth="1"/>
    <col min="14850" max="14851" width="15.7109375" style="13" customWidth="1"/>
    <col min="14852" max="15103" width="9.140625" style="13"/>
    <col min="15104" max="15104" width="11.7109375" style="13" customWidth="1"/>
    <col min="15105" max="15105" width="53.7109375" style="13" customWidth="1"/>
    <col min="15106" max="15107" width="15.7109375" style="13" customWidth="1"/>
    <col min="15108" max="15359" width="9.140625" style="13"/>
    <col min="15360" max="15360" width="11.7109375" style="13" customWidth="1"/>
    <col min="15361" max="15361" width="53.7109375" style="13" customWidth="1"/>
    <col min="15362" max="15363" width="15.7109375" style="13" customWidth="1"/>
    <col min="15364" max="15615" width="9.140625" style="13"/>
    <col min="15616" max="15616" width="11.7109375" style="13" customWidth="1"/>
    <col min="15617" max="15617" width="53.7109375" style="13" customWidth="1"/>
    <col min="15618" max="15619" width="15.7109375" style="13" customWidth="1"/>
    <col min="15620" max="15871" width="9.140625" style="13"/>
    <col min="15872" max="15872" width="11.7109375" style="13" customWidth="1"/>
    <col min="15873" max="15873" width="53.7109375" style="13" customWidth="1"/>
    <col min="15874" max="15875" width="15.7109375" style="13" customWidth="1"/>
    <col min="15876" max="16127" width="9.140625" style="13"/>
    <col min="16128" max="16128" width="11.7109375" style="13" customWidth="1"/>
    <col min="16129" max="16129" width="53.7109375" style="13" customWidth="1"/>
    <col min="16130" max="16131" width="15.7109375" style="13" customWidth="1"/>
    <col min="16132" max="16384" width="9.140625" style="13"/>
  </cols>
  <sheetData>
    <row r="1" spans="1:254" ht="20.25" customHeight="1">
      <c r="A1" s="11" t="s">
        <v>23</v>
      </c>
      <c r="B1" s="12"/>
      <c r="C1" s="12"/>
      <c r="D1" s="40"/>
    </row>
    <row r="2" spans="1:254" s="119" customFormat="1" ht="13.5" customHeight="1">
      <c r="A2" s="325" t="s">
        <v>95</v>
      </c>
      <c r="B2" s="325"/>
      <c r="C2" s="325"/>
      <c r="D2" s="298"/>
      <c r="E2" s="298"/>
      <c r="F2" s="298"/>
      <c r="G2" s="298"/>
      <c r="H2" s="298"/>
    </row>
    <row r="3" spans="1:254" s="118" customFormat="1" ht="13.5" customHeight="1">
      <c r="A3" s="325" t="s">
        <v>96</v>
      </c>
      <c r="B3" s="326"/>
      <c r="C3" s="326"/>
      <c r="E3" s="120"/>
      <c r="F3" s="120"/>
      <c r="G3" s="121"/>
      <c r="N3" s="122"/>
      <c r="X3" s="122"/>
    </row>
    <row r="4" spans="1:254" s="124" customFormat="1" ht="13.5" customHeight="1">
      <c r="A4" s="132" t="s">
        <v>269</v>
      </c>
      <c r="B4" s="123"/>
      <c r="C4" s="123"/>
      <c r="E4" s="120"/>
      <c r="F4" s="125"/>
      <c r="AF4" s="40"/>
      <c r="AG4" s="40"/>
      <c r="AH4" s="40"/>
    </row>
    <row r="5" spans="1:254" ht="13.5" customHeight="1">
      <c r="A5" s="126"/>
      <c r="B5" s="126"/>
      <c r="C5" s="126"/>
      <c r="D5" s="40"/>
    </row>
    <row r="6" spans="1:254" ht="23.25" customHeight="1">
      <c r="A6" s="14" t="s">
        <v>24</v>
      </c>
      <c r="B6" s="15" t="s">
        <v>3</v>
      </c>
      <c r="C6" s="16" t="s">
        <v>268</v>
      </c>
      <c r="D6" s="40"/>
    </row>
    <row r="7" spans="1:254" ht="12.6" customHeight="1">
      <c r="A7" s="17">
        <v>1</v>
      </c>
      <c r="B7" s="18">
        <v>2</v>
      </c>
      <c r="C7" s="19">
        <v>3</v>
      </c>
      <c r="D7" s="127"/>
    </row>
    <row r="8" spans="1:254" ht="21" customHeight="1">
      <c r="A8" s="128"/>
      <c r="B8" s="129"/>
      <c r="C8" s="129"/>
      <c r="D8" s="130"/>
    </row>
    <row r="9" spans="1:254" s="130" customFormat="1" ht="13.5" customHeight="1">
      <c r="A9" s="20" t="s">
        <v>16</v>
      </c>
      <c r="B9" s="21" t="s">
        <v>17</v>
      </c>
      <c r="C9" s="22">
        <f>SUM(C10:C13)</f>
        <v>0</v>
      </c>
      <c r="D9" s="6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  <c r="DH9" s="13"/>
      <c r="DI9" s="13"/>
      <c r="DJ9" s="13"/>
      <c r="DK9" s="13"/>
      <c r="DL9" s="13"/>
      <c r="DM9" s="13"/>
      <c r="DN9" s="13"/>
      <c r="DO9" s="13"/>
      <c r="DP9" s="13"/>
      <c r="DQ9" s="13"/>
      <c r="DR9" s="13"/>
      <c r="DS9" s="13"/>
      <c r="DT9" s="13"/>
      <c r="DU9" s="13"/>
      <c r="DV9" s="13"/>
      <c r="DW9" s="13"/>
      <c r="DX9" s="13"/>
      <c r="DY9" s="13"/>
      <c r="DZ9" s="13"/>
      <c r="EA9" s="13"/>
      <c r="EB9" s="13"/>
      <c r="EC9" s="13"/>
      <c r="ED9" s="13"/>
      <c r="EE9" s="13"/>
      <c r="EF9" s="13"/>
      <c r="EG9" s="13"/>
      <c r="EH9" s="13"/>
      <c r="EI9" s="13"/>
      <c r="EJ9" s="13"/>
      <c r="EK9" s="13"/>
      <c r="EL9" s="13"/>
      <c r="EM9" s="13"/>
      <c r="EN9" s="13"/>
      <c r="EO9" s="13"/>
      <c r="EP9" s="13"/>
      <c r="EQ9" s="13"/>
      <c r="ER9" s="13"/>
      <c r="ES9" s="13"/>
      <c r="ET9" s="13"/>
      <c r="EU9" s="13"/>
      <c r="EV9" s="13"/>
      <c r="EW9" s="13"/>
      <c r="EX9" s="13"/>
      <c r="EY9" s="13"/>
      <c r="EZ9" s="13"/>
      <c r="FA9" s="13"/>
      <c r="FB9" s="13"/>
      <c r="FC9" s="13"/>
      <c r="FD9" s="13"/>
      <c r="FE9" s="13"/>
      <c r="FF9" s="13"/>
      <c r="FG9" s="13"/>
      <c r="FH9" s="13"/>
      <c r="FI9" s="13"/>
      <c r="FJ9" s="13"/>
      <c r="FK9" s="13"/>
      <c r="FL9" s="13"/>
      <c r="FM9" s="13"/>
      <c r="FN9" s="13"/>
      <c r="FO9" s="13"/>
      <c r="FP9" s="13"/>
      <c r="FQ9" s="13"/>
      <c r="FR9" s="13"/>
      <c r="FS9" s="13"/>
      <c r="FT9" s="13"/>
      <c r="FU9" s="13"/>
      <c r="FV9" s="13"/>
      <c r="FW9" s="13"/>
      <c r="FX9" s="13"/>
      <c r="FY9" s="13"/>
      <c r="FZ9" s="13"/>
      <c r="GA9" s="13"/>
      <c r="GB9" s="13"/>
      <c r="GC9" s="13"/>
      <c r="GD9" s="13"/>
      <c r="GE9" s="13"/>
      <c r="GF9" s="13"/>
      <c r="GG9" s="13"/>
      <c r="GH9" s="13"/>
      <c r="GI9" s="13"/>
      <c r="GJ9" s="13"/>
      <c r="GK9" s="13"/>
      <c r="GL9" s="13"/>
      <c r="GM9" s="13"/>
      <c r="GN9" s="13"/>
      <c r="GO9" s="13"/>
      <c r="GP9" s="13"/>
      <c r="GQ9" s="13"/>
      <c r="GR9" s="13"/>
      <c r="GS9" s="13"/>
      <c r="GT9" s="13"/>
      <c r="GU9" s="13"/>
      <c r="GV9" s="13"/>
      <c r="GW9" s="13"/>
      <c r="GX9" s="13"/>
      <c r="GY9" s="13"/>
      <c r="GZ9" s="13"/>
      <c r="HA9" s="13"/>
      <c r="HB9" s="13"/>
      <c r="HC9" s="13"/>
      <c r="HD9" s="13"/>
      <c r="HE9" s="13"/>
      <c r="HF9" s="13"/>
      <c r="HG9" s="13"/>
      <c r="HH9" s="13"/>
      <c r="HI9" s="13"/>
      <c r="HJ9" s="13"/>
      <c r="HK9" s="13"/>
      <c r="HL9" s="13"/>
      <c r="HM9" s="13"/>
      <c r="HN9" s="13"/>
      <c r="HO9" s="13"/>
      <c r="HP9" s="13"/>
      <c r="HQ9" s="13"/>
      <c r="HR9" s="13"/>
      <c r="HS9" s="13"/>
      <c r="HT9" s="13"/>
      <c r="HU9" s="13"/>
      <c r="HV9" s="13"/>
      <c r="HW9" s="13"/>
      <c r="HX9" s="13"/>
      <c r="HY9" s="13"/>
      <c r="HZ9" s="13"/>
      <c r="IA9" s="13"/>
      <c r="IB9" s="13"/>
      <c r="IC9" s="13"/>
      <c r="ID9" s="13"/>
      <c r="IE9" s="13"/>
      <c r="IF9" s="13"/>
      <c r="IG9" s="13"/>
      <c r="IH9" s="13"/>
      <c r="II9" s="13"/>
      <c r="IJ9" s="13"/>
      <c r="IK9" s="13"/>
      <c r="IL9" s="13"/>
      <c r="IM9" s="13"/>
      <c r="IN9" s="13"/>
      <c r="IO9" s="13"/>
      <c r="IP9" s="13"/>
      <c r="IQ9" s="13"/>
      <c r="IR9" s="13"/>
      <c r="IS9" s="13"/>
      <c r="IT9" s="13"/>
    </row>
    <row r="10" spans="1:254" s="130" customFormat="1" ht="13.5" customHeight="1">
      <c r="A10" s="175">
        <v>3</v>
      </c>
      <c r="B10" s="176" t="s">
        <v>25</v>
      </c>
      <c r="C10" s="177">
        <f>'D.1.1. ASŘ - NS + BP'!H10</f>
        <v>0</v>
      </c>
      <c r="D10" s="63"/>
      <c r="E10" s="171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  <c r="DH10" s="13"/>
      <c r="DI10" s="13"/>
      <c r="DJ10" s="13"/>
      <c r="DK10" s="13"/>
      <c r="DL10" s="13"/>
      <c r="DM10" s="13"/>
      <c r="DN10" s="13"/>
      <c r="DO10" s="13"/>
      <c r="DP10" s="13"/>
      <c r="DQ10" s="13"/>
      <c r="DR10" s="13"/>
      <c r="DS10" s="13"/>
      <c r="DT10" s="13"/>
      <c r="DU10" s="13"/>
      <c r="DV10" s="13"/>
      <c r="DW10" s="13"/>
      <c r="DX10" s="13"/>
      <c r="DY10" s="13"/>
      <c r="DZ10" s="13"/>
      <c r="EA10" s="13"/>
      <c r="EB10" s="13"/>
      <c r="EC10" s="13"/>
      <c r="ED10" s="13"/>
      <c r="EE10" s="13"/>
      <c r="EF10" s="13"/>
      <c r="EG10" s="13"/>
      <c r="EH10" s="13"/>
      <c r="EI10" s="13"/>
      <c r="EJ10" s="13"/>
      <c r="EK10" s="13"/>
      <c r="EL10" s="13"/>
      <c r="EM10" s="13"/>
      <c r="EN10" s="13"/>
      <c r="EO10" s="13"/>
      <c r="EP10" s="13"/>
      <c r="EQ10" s="13"/>
      <c r="ER10" s="13"/>
      <c r="ES10" s="13"/>
      <c r="ET10" s="13"/>
      <c r="EU10" s="13"/>
      <c r="EV10" s="13"/>
      <c r="EW10" s="13"/>
      <c r="EX10" s="13"/>
      <c r="EY10" s="13"/>
      <c r="EZ10" s="13"/>
      <c r="FA10" s="13"/>
      <c r="FB10" s="13"/>
      <c r="FC10" s="13"/>
      <c r="FD10" s="13"/>
      <c r="FE10" s="13"/>
      <c r="FF10" s="13"/>
      <c r="FG10" s="13"/>
      <c r="FH10" s="13"/>
      <c r="FI10" s="13"/>
      <c r="FJ10" s="13"/>
      <c r="FK10" s="13"/>
      <c r="FL10" s="13"/>
      <c r="FM10" s="13"/>
      <c r="FN10" s="13"/>
      <c r="FO10" s="13"/>
      <c r="FP10" s="13"/>
      <c r="FQ10" s="13"/>
      <c r="FR10" s="13"/>
      <c r="FS10" s="13"/>
      <c r="FT10" s="13"/>
      <c r="FU10" s="13"/>
      <c r="FV10" s="13"/>
      <c r="FW10" s="13"/>
      <c r="FX10" s="13"/>
      <c r="FY10" s="13"/>
      <c r="FZ10" s="13"/>
      <c r="GA10" s="13"/>
      <c r="GB10" s="13"/>
      <c r="GC10" s="13"/>
      <c r="GD10" s="13"/>
      <c r="GE10" s="13"/>
      <c r="GF10" s="13"/>
      <c r="GG10" s="13"/>
      <c r="GH10" s="13"/>
      <c r="GI10" s="13"/>
      <c r="GJ10" s="13"/>
      <c r="GK10" s="13"/>
      <c r="GL10" s="13"/>
      <c r="GM10" s="13"/>
      <c r="GN10" s="13"/>
      <c r="GO10" s="13"/>
      <c r="GP10" s="13"/>
      <c r="GQ10" s="13"/>
      <c r="GR10" s="13"/>
      <c r="GS10" s="13"/>
      <c r="GT10" s="13"/>
      <c r="GU10" s="13"/>
      <c r="GV10" s="13"/>
      <c r="GW10" s="13"/>
      <c r="GX10" s="13"/>
      <c r="GY10" s="13"/>
      <c r="GZ10" s="13"/>
      <c r="HA10" s="13"/>
      <c r="HB10" s="13"/>
      <c r="HC10" s="13"/>
      <c r="HD10" s="13"/>
      <c r="HE10" s="13"/>
      <c r="HF10" s="13"/>
      <c r="HG10" s="13"/>
      <c r="HH10" s="13"/>
      <c r="HI10" s="13"/>
      <c r="HJ10" s="13"/>
      <c r="HK10" s="13"/>
      <c r="HL10" s="13"/>
      <c r="HM10" s="13"/>
      <c r="HN10" s="13"/>
      <c r="HO10" s="13"/>
      <c r="HP10" s="13"/>
      <c r="HQ10" s="13"/>
      <c r="HR10" s="13"/>
      <c r="HS10" s="13"/>
      <c r="HT10" s="13"/>
      <c r="HU10" s="13"/>
      <c r="HV10" s="13"/>
      <c r="HW10" s="13"/>
      <c r="HX10" s="13"/>
      <c r="HY10" s="13"/>
      <c r="HZ10" s="13"/>
      <c r="IA10" s="13"/>
      <c r="IB10" s="13"/>
      <c r="IC10" s="13"/>
      <c r="ID10" s="13"/>
      <c r="IE10" s="13"/>
      <c r="IF10" s="13"/>
      <c r="IG10" s="13"/>
      <c r="IH10" s="13"/>
      <c r="II10" s="13"/>
      <c r="IJ10" s="13"/>
      <c r="IK10" s="13"/>
      <c r="IL10" s="13"/>
      <c r="IM10" s="13"/>
      <c r="IN10" s="13"/>
      <c r="IO10" s="13"/>
      <c r="IP10" s="13"/>
      <c r="IQ10" s="13"/>
      <c r="IR10" s="13"/>
      <c r="IS10" s="13"/>
      <c r="IT10" s="13"/>
    </row>
    <row r="11" spans="1:254" s="130" customFormat="1" ht="13.5" customHeight="1">
      <c r="A11" s="175">
        <v>6</v>
      </c>
      <c r="B11" s="176" t="s">
        <v>65</v>
      </c>
      <c r="C11" s="177">
        <f>'D.1.1. ASŘ - NS + BP'!H15</f>
        <v>0</v>
      </c>
      <c r="D11" s="63"/>
      <c r="E11" s="171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  <c r="EM11" s="13"/>
      <c r="EN11" s="13"/>
      <c r="EO11" s="13"/>
      <c r="EP11" s="13"/>
      <c r="EQ11" s="13"/>
      <c r="ER11" s="13"/>
      <c r="ES11" s="13"/>
      <c r="ET11" s="13"/>
      <c r="EU11" s="13"/>
      <c r="EV11" s="13"/>
      <c r="EW11" s="13"/>
      <c r="EX11" s="13"/>
      <c r="EY11" s="13"/>
      <c r="EZ11" s="13"/>
      <c r="FA11" s="13"/>
      <c r="FB11" s="13"/>
      <c r="FC11" s="13"/>
      <c r="FD11" s="13"/>
      <c r="FE11" s="13"/>
      <c r="FF11" s="13"/>
      <c r="FG11" s="13"/>
      <c r="FH11" s="13"/>
      <c r="FI11" s="13"/>
      <c r="FJ11" s="13"/>
      <c r="FK11" s="13"/>
      <c r="FL11" s="13"/>
      <c r="FM11" s="13"/>
      <c r="FN11" s="13"/>
      <c r="FO11" s="13"/>
      <c r="FP11" s="13"/>
      <c r="FQ11" s="13"/>
      <c r="FR11" s="13"/>
      <c r="FS11" s="13"/>
      <c r="FT11" s="13"/>
      <c r="FU11" s="13"/>
      <c r="FV11" s="13"/>
      <c r="FW11" s="13"/>
      <c r="FX11" s="13"/>
      <c r="FY11" s="13"/>
      <c r="FZ11" s="13"/>
      <c r="GA11" s="13"/>
      <c r="GB11" s="13"/>
      <c r="GC11" s="13"/>
      <c r="GD11" s="13"/>
      <c r="GE11" s="13"/>
      <c r="GF11" s="13"/>
      <c r="GG11" s="13"/>
      <c r="GH11" s="13"/>
      <c r="GI11" s="13"/>
      <c r="GJ11" s="13"/>
      <c r="GK11" s="13"/>
      <c r="GL11" s="13"/>
      <c r="GM11" s="13"/>
      <c r="GN11" s="13"/>
      <c r="GO11" s="13"/>
      <c r="GP11" s="13"/>
      <c r="GQ11" s="13"/>
      <c r="GR11" s="13"/>
      <c r="GS11" s="13"/>
      <c r="GT11" s="13"/>
      <c r="GU11" s="13"/>
      <c r="GV11" s="13"/>
      <c r="GW11" s="13"/>
      <c r="GX11" s="13"/>
      <c r="GY11" s="13"/>
      <c r="GZ11" s="13"/>
      <c r="HA11" s="13"/>
      <c r="HB11" s="13"/>
      <c r="HC11" s="13"/>
      <c r="HD11" s="13"/>
      <c r="HE11" s="13"/>
      <c r="HF11" s="13"/>
      <c r="HG11" s="13"/>
      <c r="HH11" s="13"/>
      <c r="HI11" s="13"/>
      <c r="HJ11" s="13"/>
      <c r="HK11" s="13"/>
      <c r="HL11" s="13"/>
      <c r="HM11" s="13"/>
      <c r="HN11" s="13"/>
      <c r="HO11" s="13"/>
      <c r="HP11" s="13"/>
      <c r="HQ11" s="13"/>
      <c r="HR11" s="13"/>
      <c r="HS11" s="13"/>
      <c r="HT11" s="13"/>
      <c r="HU11" s="13"/>
      <c r="HV11" s="13"/>
      <c r="HW11" s="13"/>
      <c r="HX11" s="13"/>
      <c r="HY11" s="13"/>
      <c r="HZ11" s="13"/>
      <c r="IA11" s="13"/>
      <c r="IB11" s="13"/>
      <c r="IC11" s="13"/>
      <c r="ID11" s="13"/>
      <c r="IE11" s="13"/>
      <c r="IF11" s="13"/>
      <c r="IG11" s="13"/>
      <c r="IH11" s="13"/>
      <c r="II11" s="13"/>
      <c r="IJ11" s="13"/>
      <c r="IK11" s="13"/>
      <c r="IL11" s="13"/>
      <c r="IM11" s="13"/>
      <c r="IN11" s="13"/>
      <c r="IO11" s="13"/>
      <c r="IP11" s="13"/>
      <c r="IQ11" s="13"/>
      <c r="IR11" s="13"/>
      <c r="IS11" s="13"/>
      <c r="IT11" s="13"/>
    </row>
    <row r="12" spans="1:254" s="130" customFormat="1" ht="13.5" customHeight="1">
      <c r="A12" s="23">
        <v>9</v>
      </c>
      <c r="B12" s="24" t="s">
        <v>88</v>
      </c>
      <c r="C12" s="25">
        <f>'D.1.1. ASŘ - NS + BP'!H44</f>
        <v>0</v>
      </c>
      <c r="D12" s="13"/>
      <c r="E12" s="171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  <c r="DH12" s="13"/>
      <c r="DI12" s="13"/>
      <c r="DJ12" s="13"/>
      <c r="DK12" s="13"/>
      <c r="DL12" s="13"/>
      <c r="DM12" s="13"/>
      <c r="DN12" s="13"/>
      <c r="DO12" s="13"/>
      <c r="DP12" s="13"/>
      <c r="DQ12" s="13"/>
      <c r="DR12" s="13"/>
      <c r="DS12" s="13"/>
      <c r="DT12" s="13"/>
      <c r="DU12" s="13"/>
      <c r="DV12" s="13"/>
      <c r="DW12" s="13"/>
      <c r="DX12" s="13"/>
      <c r="DY12" s="13"/>
      <c r="DZ12" s="13"/>
      <c r="EA12" s="13"/>
      <c r="EB12" s="13"/>
      <c r="EC12" s="13"/>
      <c r="ED12" s="13"/>
      <c r="EE12" s="13"/>
      <c r="EF12" s="13"/>
      <c r="EG12" s="13"/>
      <c r="EH12" s="13"/>
      <c r="EI12" s="13"/>
      <c r="EJ12" s="13"/>
      <c r="EK12" s="13"/>
      <c r="EL12" s="13"/>
      <c r="EM12" s="13"/>
      <c r="EN12" s="13"/>
      <c r="EO12" s="13"/>
      <c r="EP12" s="13"/>
      <c r="EQ12" s="13"/>
      <c r="ER12" s="13"/>
      <c r="ES12" s="13"/>
      <c r="ET12" s="13"/>
      <c r="EU12" s="13"/>
      <c r="EV12" s="13"/>
      <c r="EW12" s="13"/>
      <c r="EX12" s="13"/>
      <c r="EY12" s="13"/>
      <c r="EZ12" s="13"/>
      <c r="FA12" s="13"/>
      <c r="FB12" s="13"/>
      <c r="FC12" s="13"/>
      <c r="FD12" s="13"/>
      <c r="FE12" s="13"/>
      <c r="FF12" s="13"/>
      <c r="FG12" s="13"/>
      <c r="FH12" s="13"/>
      <c r="FI12" s="13"/>
      <c r="FJ12" s="13"/>
      <c r="FK12" s="13"/>
      <c r="FL12" s="13"/>
      <c r="FM12" s="13"/>
      <c r="FN12" s="13"/>
      <c r="FO12" s="13"/>
      <c r="FP12" s="13"/>
      <c r="FQ12" s="13"/>
      <c r="FR12" s="13"/>
      <c r="FS12" s="13"/>
      <c r="FT12" s="13"/>
      <c r="FU12" s="13"/>
      <c r="FV12" s="13"/>
      <c r="FW12" s="13"/>
      <c r="FX12" s="13"/>
      <c r="FY12" s="13"/>
      <c r="FZ12" s="13"/>
      <c r="GA12" s="13"/>
      <c r="GB12" s="13"/>
      <c r="GC12" s="13"/>
      <c r="GD12" s="13"/>
      <c r="GE12" s="13"/>
      <c r="GF12" s="13"/>
      <c r="GG12" s="13"/>
      <c r="GH12" s="13"/>
      <c r="GI12" s="13"/>
      <c r="GJ12" s="13"/>
      <c r="GK12" s="13"/>
      <c r="GL12" s="13"/>
      <c r="GM12" s="13"/>
      <c r="GN12" s="13"/>
      <c r="GO12" s="13"/>
      <c r="GP12" s="13"/>
      <c r="GQ12" s="13"/>
      <c r="GR12" s="13"/>
      <c r="GS12" s="13"/>
      <c r="GT12" s="13"/>
      <c r="GU12" s="13"/>
      <c r="GV12" s="13"/>
      <c r="GW12" s="13"/>
      <c r="GX12" s="13"/>
      <c r="GY12" s="13"/>
      <c r="GZ12" s="13"/>
      <c r="HA12" s="13"/>
      <c r="HB12" s="13"/>
      <c r="HC12" s="13"/>
      <c r="HD12" s="13"/>
      <c r="HE12" s="13"/>
      <c r="HF12" s="13"/>
      <c r="HG12" s="13"/>
      <c r="HH12" s="13"/>
      <c r="HI12" s="13"/>
      <c r="HJ12" s="13"/>
      <c r="HK12" s="13"/>
      <c r="HL12" s="13"/>
      <c r="HM12" s="13"/>
      <c r="HN12" s="13"/>
      <c r="HO12" s="13"/>
      <c r="HP12" s="13"/>
      <c r="HQ12" s="13"/>
      <c r="HR12" s="13"/>
      <c r="HS12" s="13"/>
      <c r="HT12" s="13"/>
      <c r="HU12" s="13"/>
      <c r="HV12" s="13"/>
      <c r="HW12" s="13"/>
      <c r="HX12" s="13"/>
      <c r="HY12" s="13"/>
      <c r="HZ12" s="13"/>
      <c r="IA12" s="13"/>
      <c r="IB12" s="13"/>
      <c r="IC12" s="13"/>
      <c r="ID12" s="13"/>
      <c r="IE12" s="13"/>
      <c r="IF12" s="13"/>
      <c r="IG12" s="13"/>
      <c r="IH12" s="13"/>
      <c r="II12" s="13"/>
      <c r="IJ12" s="13"/>
      <c r="IK12" s="13"/>
      <c r="IL12" s="13"/>
      <c r="IM12" s="13"/>
      <c r="IN12" s="13"/>
      <c r="IO12" s="13"/>
      <c r="IP12" s="13"/>
      <c r="IQ12" s="13"/>
      <c r="IR12" s="13"/>
      <c r="IS12" s="13"/>
      <c r="IT12" s="13"/>
    </row>
    <row r="13" spans="1:254" s="130" customFormat="1" ht="13.5" customHeight="1">
      <c r="A13" s="26">
        <v>99</v>
      </c>
      <c r="B13" s="27" t="s">
        <v>20</v>
      </c>
      <c r="C13" s="28">
        <f>'D.1.1. ASŘ - NS + BP'!H140</f>
        <v>0</v>
      </c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  <c r="DH13" s="13"/>
      <c r="DI13" s="13"/>
      <c r="DJ13" s="13"/>
      <c r="DK13" s="13"/>
      <c r="DL13" s="13"/>
      <c r="DM13" s="13"/>
      <c r="DN13" s="13"/>
      <c r="DO13" s="13"/>
      <c r="DP13" s="13"/>
      <c r="DQ13" s="13"/>
      <c r="DR13" s="13"/>
      <c r="DS13" s="13"/>
      <c r="DT13" s="13"/>
      <c r="DU13" s="13"/>
      <c r="DV13" s="13"/>
      <c r="DW13" s="13"/>
      <c r="DX13" s="13"/>
      <c r="DY13" s="13"/>
      <c r="DZ13" s="13"/>
      <c r="EA13" s="13"/>
      <c r="EB13" s="13"/>
      <c r="EC13" s="13"/>
      <c r="ED13" s="13"/>
      <c r="EE13" s="13"/>
      <c r="EF13" s="13"/>
      <c r="EG13" s="13"/>
      <c r="EH13" s="13"/>
      <c r="EI13" s="13"/>
      <c r="EJ13" s="13"/>
      <c r="EK13" s="13"/>
      <c r="EL13" s="13"/>
      <c r="EM13" s="13"/>
      <c r="EN13" s="13"/>
      <c r="EO13" s="13"/>
      <c r="EP13" s="13"/>
      <c r="EQ13" s="13"/>
      <c r="ER13" s="13"/>
      <c r="ES13" s="13"/>
      <c r="ET13" s="13"/>
      <c r="EU13" s="13"/>
      <c r="EV13" s="13"/>
      <c r="EW13" s="13"/>
      <c r="EX13" s="13"/>
      <c r="EY13" s="13"/>
      <c r="EZ13" s="13"/>
      <c r="FA13" s="13"/>
      <c r="FB13" s="13"/>
      <c r="FC13" s="13"/>
      <c r="FD13" s="13"/>
      <c r="FE13" s="13"/>
      <c r="FF13" s="13"/>
      <c r="FG13" s="13"/>
      <c r="FH13" s="13"/>
      <c r="FI13" s="13"/>
      <c r="FJ13" s="13"/>
      <c r="FK13" s="13"/>
      <c r="FL13" s="13"/>
      <c r="FM13" s="13"/>
      <c r="FN13" s="13"/>
      <c r="FO13" s="13"/>
      <c r="FP13" s="13"/>
      <c r="FQ13" s="13"/>
      <c r="FR13" s="13"/>
      <c r="FS13" s="13"/>
      <c r="FT13" s="13"/>
      <c r="FU13" s="13"/>
      <c r="FV13" s="13"/>
      <c r="FW13" s="13"/>
      <c r="FX13" s="13"/>
      <c r="FY13" s="13"/>
      <c r="FZ13" s="13"/>
      <c r="GA13" s="13"/>
      <c r="GB13" s="13"/>
      <c r="GC13" s="13"/>
      <c r="GD13" s="13"/>
      <c r="GE13" s="13"/>
      <c r="GF13" s="13"/>
      <c r="GG13" s="13"/>
      <c r="GH13" s="13"/>
      <c r="GI13" s="13"/>
      <c r="GJ13" s="13"/>
      <c r="GK13" s="13"/>
      <c r="GL13" s="13"/>
      <c r="GM13" s="13"/>
      <c r="GN13" s="13"/>
      <c r="GO13" s="13"/>
      <c r="GP13" s="13"/>
      <c r="GQ13" s="13"/>
      <c r="GR13" s="13"/>
      <c r="GS13" s="13"/>
      <c r="GT13" s="13"/>
      <c r="GU13" s="13"/>
      <c r="GV13" s="13"/>
      <c r="GW13" s="13"/>
      <c r="GX13" s="13"/>
      <c r="GY13" s="13"/>
      <c r="GZ13" s="13"/>
      <c r="HA13" s="13"/>
      <c r="HB13" s="13"/>
      <c r="HC13" s="13"/>
      <c r="HD13" s="13"/>
      <c r="HE13" s="13"/>
      <c r="HF13" s="13"/>
      <c r="HG13" s="13"/>
      <c r="HH13" s="13"/>
      <c r="HI13" s="13"/>
      <c r="HJ13" s="13"/>
      <c r="HK13" s="13"/>
      <c r="HL13" s="13"/>
      <c r="HM13" s="13"/>
      <c r="HN13" s="13"/>
      <c r="HO13" s="13"/>
      <c r="HP13" s="13"/>
      <c r="HQ13" s="13"/>
      <c r="HR13" s="13"/>
      <c r="HS13" s="13"/>
      <c r="HT13" s="13"/>
      <c r="HU13" s="13"/>
      <c r="HV13" s="13"/>
      <c r="HW13" s="13"/>
      <c r="HX13" s="13"/>
      <c r="HY13" s="13"/>
      <c r="HZ13" s="13"/>
      <c r="IA13" s="13"/>
      <c r="IB13" s="13"/>
      <c r="IC13" s="13"/>
      <c r="ID13" s="13"/>
      <c r="IE13" s="13"/>
      <c r="IF13" s="13"/>
      <c r="IG13" s="13"/>
      <c r="IH13" s="13"/>
      <c r="II13" s="13"/>
      <c r="IJ13" s="13"/>
      <c r="IK13" s="13"/>
      <c r="IL13" s="13"/>
      <c r="IM13" s="13"/>
      <c r="IN13" s="13"/>
      <c r="IO13" s="13"/>
      <c r="IP13" s="13"/>
      <c r="IQ13" s="13"/>
      <c r="IR13" s="13"/>
      <c r="IS13" s="13"/>
      <c r="IT13" s="13"/>
    </row>
    <row r="14" spans="1:254" s="130" customFormat="1" ht="13.5" customHeight="1">
      <c r="A14" s="20" t="s">
        <v>26</v>
      </c>
      <c r="B14" s="21" t="s">
        <v>27</v>
      </c>
      <c r="C14" s="22">
        <f>SUM(C15:C23)</f>
        <v>0</v>
      </c>
      <c r="D14" s="6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  <c r="EN14" s="13"/>
      <c r="EO14" s="13"/>
      <c r="EP14" s="13"/>
      <c r="EQ14" s="13"/>
      <c r="ER14" s="13"/>
      <c r="ES14" s="13"/>
      <c r="ET14" s="13"/>
      <c r="EU14" s="13"/>
      <c r="EV14" s="13"/>
      <c r="EW14" s="13"/>
      <c r="EX14" s="13"/>
      <c r="EY14" s="13"/>
      <c r="EZ14" s="13"/>
      <c r="FA14" s="13"/>
      <c r="FB14" s="13"/>
      <c r="FC14" s="13"/>
      <c r="FD14" s="13"/>
      <c r="FE14" s="13"/>
      <c r="FF14" s="13"/>
      <c r="FG14" s="13"/>
      <c r="FH14" s="13"/>
      <c r="FI14" s="13"/>
      <c r="FJ14" s="13"/>
      <c r="FK14" s="13"/>
      <c r="FL14" s="13"/>
      <c r="FM14" s="13"/>
      <c r="FN14" s="13"/>
      <c r="FO14" s="13"/>
      <c r="FP14" s="13"/>
      <c r="FQ14" s="13"/>
      <c r="FR14" s="13"/>
      <c r="FS14" s="13"/>
      <c r="FT14" s="13"/>
      <c r="FU14" s="13"/>
      <c r="FV14" s="13"/>
      <c r="FW14" s="13"/>
      <c r="FX14" s="13"/>
      <c r="FY14" s="13"/>
      <c r="FZ14" s="13"/>
      <c r="GA14" s="13"/>
      <c r="GB14" s="13"/>
      <c r="GC14" s="13"/>
      <c r="GD14" s="13"/>
      <c r="GE14" s="13"/>
      <c r="GF14" s="13"/>
      <c r="GG14" s="13"/>
      <c r="GH14" s="13"/>
      <c r="GI14" s="13"/>
      <c r="GJ14" s="13"/>
      <c r="GK14" s="13"/>
      <c r="GL14" s="13"/>
      <c r="GM14" s="13"/>
      <c r="GN14" s="13"/>
      <c r="GO14" s="13"/>
      <c r="GP14" s="13"/>
      <c r="GQ14" s="13"/>
      <c r="GR14" s="13"/>
      <c r="GS14" s="13"/>
      <c r="GT14" s="13"/>
      <c r="GU14" s="13"/>
      <c r="GV14" s="13"/>
      <c r="GW14" s="13"/>
      <c r="GX14" s="13"/>
      <c r="GY14" s="13"/>
      <c r="GZ14" s="13"/>
      <c r="HA14" s="13"/>
      <c r="HB14" s="13"/>
      <c r="HC14" s="13"/>
      <c r="HD14" s="13"/>
      <c r="HE14" s="13"/>
      <c r="HF14" s="13"/>
      <c r="HG14" s="13"/>
      <c r="HH14" s="13"/>
      <c r="HI14" s="13"/>
      <c r="HJ14" s="13"/>
      <c r="HK14" s="13"/>
      <c r="HL14" s="13"/>
      <c r="HM14" s="13"/>
      <c r="HN14" s="13"/>
      <c r="HO14" s="13"/>
      <c r="HP14" s="13"/>
      <c r="HQ14" s="13"/>
      <c r="HR14" s="13"/>
      <c r="HS14" s="13"/>
      <c r="HT14" s="13"/>
      <c r="HU14" s="13"/>
      <c r="HV14" s="13"/>
      <c r="HW14" s="13"/>
      <c r="HX14" s="13"/>
      <c r="HY14" s="13"/>
      <c r="HZ14" s="13"/>
      <c r="IA14" s="13"/>
      <c r="IB14" s="13"/>
      <c r="IC14" s="13"/>
      <c r="ID14" s="13"/>
      <c r="IE14" s="13"/>
      <c r="IF14" s="13"/>
      <c r="IG14" s="13"/>
      <c r="IH14" s="13"/>
      <c r="II14" s="13"/>
      <c r="IJ14" s="13"/>
      <c r="IK14" s="13"/>
      <c r="IL14" s="13"/>
      <c r="IM14" s="13"/>
      <c r="IN14" s="13"/>
      <c r="IO14" s="13"/>
      <c r="IP14" s="13"/>
      <c r="IQ14" s="13"/>
      <c r="IR14" s="13"/>
      <c r="IS14" s="13"/>
      <c r="IT14" s="13"/>
    </row>
    <row r="15" spans="1:254" s="130" customFormat="1" ht="13.5" customHeight="1">
      <c r="A15" s="175">
        <v>714</v>
      </c>
      <c r="B15" s="176" t="s">
        <v>105</v>
      </c>
      <c r="C15" s="177">
        <f>'D.1.1. ASŘ - NS + BP'!H151</f>
        <v>0</v>
      </c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  <c r="EJ15" s="13"/>
      <c r="EK15" s="13"/>
      <c r="EL15" s="13"/>
      <c r="EM15" s="13"/>
      <c r="EN15" s="13"/>
      <c r="EO15" s="13"/>
      <c r="EP15" s="13"/>
      <c r="EQ15" s="13"/>
      <c r="ER15" s="13"/>
      <c r="ES15" s="13"/>
      <c r="ET15" s="13"/>
      <c r="EU15" s="13"/>
      <c r="EV15" s="13"/>
      <c r="EW15" s="13"/>
      <c r="EX15" s="13"/>
      <c r="EY15" s="13"/>
      <c r="EZ15" s="13"/>
      <c r="FA15" s="13"/>
      <c r="FB15" s="13"/>
      <c r="FC15" s="13"/>
      <c r="FD15" s="13"/>
      <c r="FE15" s="13"/>
      <c r="FF15" s="13"/>
      <c r="FG15" s="13"/>
      <c r="FH15" s="13"/>
      <c r="FI15" s="13"/>
      <c r="FJ15" s="13"/>
      <c r="FK15" s="13"/>
      <c r="FL15" s="13"/>
      <c r="FM15" s="13"/>
      <c r="FN15" s="13"/>
      <c r="FO15" s="13"/>
      <c r="FP15" s="13"/>
      <c r="FQ15" s="13"/>
      <c r="FR15" s="13"/>
      <c r="FS15" s="13"/>
      <c r="FT15" s="13"/>
      <c r="FU15" s="13"/>
      <c r="FV15" s="13"/>
      <c r="FW15" s="13"/>
      <c r="FX15" s="13"/>
      <c r="FY15" s="13"/>
      <c r="FZ15" s="13"/>
      <c r="GA15" s="13"/>
      <c r="GB15" s="13"/>
      <c r="GC15" s="13"/>
      <c r="GD15" s="13"/>
      <c r="GE15" s="13"/>
      <c r="GF15" s="13"/>
      <c r="GG15" s="13"/>
      <c r="GH15" s="13"/>
      <c r="GI15" s="13"/>
      <c r="GJ15" s="13"/>
      <c r="GK15" s="13"/>
      <c r="GL15" s="13"/>
      <c r="GM15" s="13"/>
      <c r="GN15" s="13"/>
      <c r="GO15" s="13"/>
      <c r="GP15" s="13"/>
      <c r="GQ15" s="13"/>
      <c r="GR15" s="13"/>
      <c r="GS15" s="13"/>
      <c r="GT15" s="13"/>
      <c r="GU15" s="13"/>
      <c r="GV15" s="13"/>
      <c r="GW15" s="13"/>
      <c r="GX15" s="13"/>
      <c r="GY15" s="13"/>
      <c r="GZ15" s="13"/>
      <c r="HA15" s="13"/>
      <c r="HB15" s="13"/>
      <c r="HC15" s="13"/>
      <c r="HD15" s="13"/>
      <c r="HE15" s="13"/>
      <c r="HF15" s="13"/>
      <c r="HG15" s="13"/>
      <c r="HH15" s="13"/>
      <c r="HI15" s="13"/>
      <c r="HJ15" s="13"/>
      <c r="HK15" s="13"/>
      <c r="HL15" s="13"/>
      <c r="HM15" s="13"/>
      <c r="HN15" s="13"/>
      <c r="HO15" s="13"/>
      <c r="HP15" s="13"/>
      <c r="HQ15" s="13"/>
      <c r="HR15" s="13"/>
      <c r="HS15" s="13"/>
      <c r="HT15" s="13"/>
      <c r="HU15" s="13"/>
      <c r="HV15" s="13"/>
      <c r="HW15" s="13"/>
      <c r="HX15" s="13"/>
      <c r="HY15" s="13"/>
      <c r="HZ15" s="13"/>
      <c r="IA15" s="13"/>
      <c r="IB15" s="13"/>
      <c r="IC15" s="13"/>
      <c r="ID15" s="13"/>
      <c r="IE15" s="13"/>
      <c r="IF15" s="13"/>
      <c r="IG15" s="13"/>
      <c r="IH15" s="13"/>
      <c r="II15" s="13"/>
      <c r="IJ15" s="13"/>
      <c r="IK15" s="13"/>
      <c r="IL15" s="13"/>
      <c r="IM15" s="13"/>
      <c r="IN15" s="13"/>
      <c r="IO15" s="13"/>
      <c r="IP15" s="13"/>
      <c r="IQ15" s="13"/>
      <c r="IR15" s="13"/>
      <c r="IS15" s="13"/>
      <c r="IT15" s="13"/>
    </row>
    <row r="16" spans="1:254" s="130" customFormat="1" ht="13.5" customHeight="1">
      <c r="A16" s="175">
        <v>762</v>
      </c>
      <c r="B16" s="176" t="s">
        <v>159</v>
      </c>
      <c r="C16" s="177">
        <f>'D.1.1. ASŘ - NS + BP'!H167</f>
        <v>0</v>
      </c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13"/>
      <c r="DJ16" s="13"/>
      <c r="DK16" s="13"/>
      <c r="DL16" s="13"/>
      <c r="DM16" s="13"/>
      <c r="DN16" s="13"/>
      <c r="DO16" s="13"/>
      <c r="DP16" s="13"/>
      <c r="DQ16" s="13"/>
      <c r="DR16" s="13"/>
      <c r="DS16" s="13"/>
      <c r="DT16" s="13"/>
      <c r="DU16" s="13"/>
      <c r="DV16" s="13"/>
      <c r="DW16" s="13"/>
      <c r="DX16" s="13"/>
      <c r="DY16" s="13"/>
      <c r="DZ16" s="13"/>
      <c r="EA16" s="13"/>
      <c r="EB16" s="13"/>
      <c r="EC16" s="13"/>
      <c r="ED16" s="13"/>
      <c r="EE16" s="13"/>
      <c r="EF16" s="13"/>
      <c r="EG16" s="13"/>
      <c r="EH16" s="13"/>
      <c r="EI16" s="13"/>
      <c r="EJ16" s="13"/>
      <c r="EK16" s="13"/>
      <c r="EL16" s="13"/>
      <c r="EM16" s="13"/>
      <c r="EN16" s="13"/>
      <c r="EO16" s="13"/>
      <c r="EP16" s="13"/>
      <c r="EQ16" s="13"/>
      <c r="ER16" s="13"/>
      <c r="ES16" s="13"/>
      <c r="ET16" s="13"/>
      <c r="EU16" s="13"/>
      <c r="EV16" s="13"/>
      <c r="EW16" s="13"/>
      <c r="EX16" s="13"/>
      <c r="EY16" s="13"/>
      <c r="EZ16" s="13"/>
      <c r="FA16" s="13"/>
      <c r="FB16" s="13"/>
      <c r="FC16" s="13"/>
      <c r="FD16" s="13"/>
      <c r="FE16" s="13"/>
      <c r="FF16" s="13"/>
      <c r="FG16" s="13"/>
      <c r="FH16" s="13"/>
      <c r="FI16" s="13"/>
      <c r="FJ16" s="13"/>
      <c r="FK16" s="13"/>
      <c r="FL16" s="13"/>
      <c r="FM16" s="13"/>
      <c r="FN16" s="13"/>
      <c r="FO16" s="13"/>
      <c r="FP16" s="13"/>
      <c r="FQ16" s="13"/>
      <c r="FR16" s="13"/>
      <c r="FS16" s="13"/>
      <c r="FT16" s="13"/>
      <c r="FU16" s="13"/>
      <c r="FV16" s="13"/>
      <c r="FW16" s="13"/>
      <c r="FX16" s="13"/>
      <c r="FY16" s="13"/>
      <c r="FZ16" s="13"/>
      <c r="GA16" s="13"/>
      <c r="GB16" s="13"/>
      <c r="GC16" s="13"/>
      <c r="GD16" s="13"/>
      <c r="GE16" s="13"/>
      <c r="GF16" s="13"/>
      <c r="GG16" s="13"/>
      <c r="GH16" s="13"/>
      <c r="GI16" s="13"/>
      <c r="GJ16" s="13"/>
      <c r="GK16" s="13"/>
      <c r="GL16" s="13"/>
      <c r="GM16" s="13"/>
      <c r="GN16" s="13"/>
      <c r="GO16" s="13"/>
      <c r="GP16" s="13"/>
      <c r="GQ16" s="13"/>
      <c r="GR16" s="13"/>
      <c r="GS16" s="13"/>
      <c r="GT16" s="13"/>
      <c r="GU16" s="13"/>
      <c r="GV16" s="13"/>
      <c r="GW16" s="13"/>
      <c r="GX16" s="13"/>
      <c r="GY16" s="13"/>
      <c r="GZ16" s="13"/>
      <c r="HA16" s="13"/>
      <c r="HB16" s="13"/>
      <c r="HC16" s="13"/>
      <c r="HD16" s="13"/>
      <c r="HE16" s="13"/>
      <c r="HF16" s="13"/>
      <c r="HG16" s="13"/>
      <c r="HH16" s="13"/>
      <c r="HI16" s="13"/>
      <c r="HJ16" s="13"/>
      <c r="HK16" s="13"/>
      <c r="HL16" s="13"/>
      <c r="HM16" s="13"/>
      <c r="HN16" s="13"/>
      <c r="HO16" s="13"/>
      <c r="HP16" s="13"/>
      <c r="HQ16" s="13"/>
      <c r="HR16" s="13"/>
      <c r="HS16" s="13"/>
      <c r="HT16" s="13"/>
      <c r="HU16" s="13"/>
      <c r="HV16" s="13"/>
      <c r="HW16" s="13"/>
      <c r="HX16" s="13"/>
      <c r="HY16" s="13"/>
      <c r="HZ16" s="13"/>
      <c r="IA16" s="13"/>
      <c r="IB16" s="13"/>
      <c r="IC16" s="13"/>
      <c r="ID16" s="13"/>
      <c r="IE16" s="13"/>
      <c r="IF16" s="13"/>
      <c r="IG16" s="13"/>
      <c r="IH16" s="13"/>
      <c r="II16" s="13"/>
      <c r="IJ16" s="13"/>
      <c r="IK16" s="13"/>
      <c r="IL16" s="13"/>
      <c r="IM16" s="13"/>
      <c r="IN16" s="13"/>
      <c r="IO16" s="13"/>
      <c r="IP16" s="13"/>
      <c r="IQ16" s="13"/>
      <c r="IR16" s="13"/>
      <c r="IS16" s="13"/>
      <c r="IT16" s="13"/>
    </row>
    <row r="17" spans="1:254" s="130" customFormat="1" ht="13.5" customHeight="1">
      <c r="A17" s="175">
        <v>763</v>
      </c>
      <c r="B17" s="176" t="s">
        <v>89</v>
      </c>
      <c r="C17" s="177">
        <f>'D.1.1. ASŘ - NS + BP'!H177</f>
        <v>0</v>
      </c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3"/>
      <c r="DS17" s="13"/>
      <c r="DT17" s="13"/>
      <c r="DU17" s="13"/>
      <c r="DV17" s="13"/>
      <c r="DW17" s="13"/>
      <c r="DX17" s="13"/>
      <c r="DY17" s="13"/>
      <c r="DZ17" s="13"/>
      <c r="EA17" s="13"/>
      <c r="EB17" s="13"/>
      <c r="EC17" s="13"/>
      <c r="ED17" s="13"/>
      <c r="EE17" s="13"/>
      <c r="EF17" s="13"/>
      <c r="EG17" s="13"/>
      <c r="EH17" s="13"/>
      <c r="EI17" s="13"/>
      <c r="EJ17" s="13"/>
      <c r="EK17" s="13"/>
      <c r="EL17" s="13"/>
      <c r="EM17" s="13"/>
      <c r="EN17" s="13"/>
      <c r="EO17" s="13"/>
      <c r="EP17" s="13"/>
      <c r="EQ17" s="13"/>
      <c r="ER17" s="13"/>
      <c r="ES17" s="13"/>
      <c r="ET17" s="13"/>
      <c r="EU17" s="13"/>
      <c r="EV17" s="13"/>
      <c r="EW17" s="13"/>
      <c r="EX17" s="13"/>
      <c r="EY17" s="13"/>
      <c r="EZ17" s="13"/>
      <c r="FA17" s="13"/>
      <c r="FB17" s="13"/>
      <c r="FC17" s="13"/>
      <c r="FD17" s="13"/>
      <c r="FE17" s="13"/>
      <c r="FF17" s="13"/>
      <c r="FG17" s="13"/>
      <c r="FH17" s="13"/>
      <c r="FI17" s="13"/>
      <c r="FJ17" s="13"/>
      <c r="FK17" s="13"/>
      <c r="FL17" s="13"/>
      <c r="FM17" s="13"/>
      <c r="FN17" s="13"/>
      <c r="FO17" s="13"/>
      <c r="FP17" s="13"/>
      <c r="FQ17" s="13"/>
      <c r="FR17" s="13"/>
      <c r="FS17" s="13"/>
      <c r="FT17" s="13"/>
      <c r="FU17" s="13"/>
      <c r="FV17" s="13"/>
      <c r="FW17" s="13"/>
      <c r="FX17" s="13"/>
      <c r="FY17" s="13"/>
      <c r="FZ17" s="13"/>
      <c r="GA17" s="13"/>
      <c r="GB17" s="13"/>
      <c r="GC17" s="13"/>
      <c r="GD17" s="13"/>
      <c r="GE17" s="13"/>
      <c r="GF17" s="13"/>
      <c r="GG17" s="13"/>
      <c r="GH17" s="13"/>
      <c r="GI17" s="13"/>
      <c r="GJ17" s="13"/>
      <c r="GK17" s="13"/>
      <c r="GL17" s="13"/>
      <c r="GM17" s="13"/>
      <c r="GN17" s="13"/>
      <c r="GO17" s="13"/>
      <c r="GP17" s="13"/>
      <c r="GQ17" s="13"/>
      <c r="GR17" s="13"/>
      <c r="GS17" s="13"/>
      <c r="GT17" s="13"/>
      <c r="GU17" s="13"/>
      <c r="GV17" s="13"/>
      <c r="GW17" s="13"/>
      <c r="GX17" s="13"/>
      <c r="GY17" s="13"/>
      <c r="GZ17" s="13"/>
      <c r="HA17" s="13"/>
      <c r="HB17" s="13"/>
      <c r="HC17" s="13"/>
      <c r="HD17" s="13"/>
      <c r="HE17" s="13"/>
      <c r="HF17" s="13"/>
      <c r="HG17" s="13"/>
      <c r="HH17" s="13"/>
      <c r="HI17" s="13"/>
      <c r="HJ17" s="13"/>
      <c r="HK17" s="13"/>
      <c r="HL17" s="13"/>
      <c r="HM17" s="13"/>
      <c r="HN17" s="13"/>
      <c r="HO17" s="13"/>
      <c r="HP17" s="13"/>
      <c r="HQ17" s="13"/>
      <c r="HR17" s="13"/>
      <c r="HS17" s="13"/>
      <c r="HT17" s="13"/>
      <c r="HU17" s="13"/>
      <c r="HV17" s="13"/>
      <c r="HW17" s="13"/>
      <c r="HX17" s="13"/>
      <c r="HY17" s="13"/>
      <c r="HZ17" s="13"/>
      <c r="IA17" s="13"/>
      <c r="IB17" s="13"/>
      <c r="IC17" s="13"/>
      <c r="ID17" s="13"/>
      <c r="IE17" s="13"/>
      <c r="IF17" s="13"/>
      <c r="IG17" s="13"/>
      <c r="IH17" s="13"/>
      <c r="II17" s="13"/>
      <c r="IJ17" s="13"/>
      <c r="IK17" s="13"/>
      <c r="IL17" s="13"/>
      <c r="IM17" s="13"/>
      <c r="IN17" s="13"/>
      <c r="IO17" s="13"/>
      <c r="IP17" s="13"/>
      <c r="IQ17" s="13"/>
      <c r="IR17" s="13"/>
      <c r="IS17" s="13"/>
      <c r="IT17" s="13"/>
    </row>
    <row r="18" spans="1:254" s="130" customFormat="1" ht="13.5" customHeight="1">
      <c r="A18" s="175">
        <v>766</v>
      </c>
      <c r="B18" s="176" t="s">
        <v>28</v>
      </c>
      <c r="C18" s="177">
        <f>'D.1.1. ASŘ - NS + BP'!H205</f>
        <v>0</v>
      </c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  <c r="FM18" s="13"/>
      <c r="FN18" s="13"/>
      <c r="FO18" s="13"/>
      <c r="FP18" s="13"/>
      <c r="FQ18" s="13"/>
      <c r="FR18" s="13"/>
      <c r="FS18" s="13"/>
      <c r="FT18" s="13"/>
      <c r="FU18" s="13"/>
      <c r="FV18" s="13"/>
      <c r="FW18" s="13"/>
      <c r="FX18" s="13"/>
      <c r="FY18" s="13"/>
      <c r="FZ18" s="13"/>
      <c r="GA18" s="13"/>
      <c r="GB18" s="13"/>
      <c r="GC18" s="13"/>
      <c r="GD18" s="13"/>
      <c r="GE18" s="13"/>
      <c r="GF18" s="13"/>
      <c r="GG18" s="13"/>
      <c r="GH18" s="13"/>
      <c r="GI18" s="13"/>
      <c r="GJ18" s="13"/>
      <c r="GK18" s="13"/>
      <c r="GL18" s="13"/>
      <c r="GM18" s="13"/>
      <c r="GN18" s="13"/>
      <c r="GO18" s="13"/>
      <c r="GP18" s="13"/>
      <c r="GQ18" s="13"/>
      <c r="GR18" s="13"/>
      <c r="GS18" s="13"/>
      <c r="GT18" s="13"/>
      <c r="GU18" s="13"/>
      <c r="GV18" s="13"/>
      <c r="GW18" s="13"/>
      <c r="GX18" s="13"/>
      <c r="GY18" s="13"/>
      <c r="GZ18" s="13"/>
      <c r="HA18" s="13"/>
      <c r="HB18" s="13"/>
      <c r="HC18" s="13"/>
      <c r="HD18" s="13"/>
      <c r="HE18" s="13"/>
      <c r="HF18" s="13"/>
      <c r="HG18" s="13"/>
      <c r="HH18" s="13"/>
      <c r="HI18" s="13"/>
      <c r="HJ18" s="13"/>
      <c r="HK18" s="13"/>
      <c r="HL18" s="13"/>
      <c r="HM18" s="13"/>
      <c r="HN18" s="13"/>
      <c r="HO18" s="13"/>
      <c r="HP18" s="13"/>
      <c r="HQ18" s="13"/>
      <c r="HR18" s="13"/>
      <c r="HS18" s="13"/>
      <c r="HT18" s="13"/>
      <c r="HU18" s="13"/>
      <c r="HV18" s="13"/>
      <c r="HW18" s="13"/>
      <c r="HX18" s="13"/>
      <c r="HY18" s="13"/>
      <c r="HZ18" s="13"/>
      <c r="IA18" s="13"/>
      <c r="IB18" s="13"/>
      <c r="IC18" s="13"/>
      <c r="ID18" s="13"/>
      <c r="IE18" s="13"/>
      <c r="IF18" s="13"/>
      <c r="IG18" s="13"/>
      <c r="IH18" s="13"/>
      <c r="II18" s="13"/>
      <c r="IJ18" s="13"/>
      <c r="IK18" s="13"/>
      <c r="IL18" s="13"/>
      <c r="IM18" s="13"/>
      <c r="IN18" s="13"/>
      <c r="IO18" s="13"/>
      <c r="IP18" s="13"/>
      <c r="IQ18" s="13"/>
      <c r="IR18" s="13"/>
      <c r="IS18" s="13"/>
      <c r="IT18" s="13"/>
    </row>
    <row r="19" spans="1:254" s="130" customFormat="1" ht="13.5" customHeight="1">
      <c r="A19" s="175">
        <v>767</v>
      </c>
      <c r="B19" s="176" t="s">
        <v>29</v>
      </c>
      <c r="C19" s="177">
        <f>'D.1.1. ASŘ - NS + BP'!H213</f>
        <v>0</v>
      </c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  <c r="FK19" s="13"/>
      <c r="FL19" s="13"/>
      <c r="FM19" s="13"/>
      <c r="FN19" s="13"/>
      <c r="FO19" s="13"/>
      <c r="FP19" s="13"/>
      <c r="FQ19" s="13"/>
      <c r="FR19" s="13"/>
      <c r="FS19" s="13"/>
      <c r="FT19" s="13"/>
      <c r="FU19" s="13"/>
      <c r="FV19" s="13"/>
      <c r="FW19" s="13"/>
      <c r="FX19" s="13"/>
      <c r="FY19" s="13"/>
      <c r="FZ19" s="13"/>
      <c r="GA19" s="13"/>
      <c r="GB19" s="13"/>
      <c r="GC19" s="13"/>
      <c r="GD19" s="13"/>
      <c r="GE19" s="13"/>
      <c r="GF19" s="13"/>
      <c r="GG19" s="13"/>
      <c r="GH19" s="13"/>
      <c r="GI19" s="13"/>
      <c r="GJ19" s="13"/>
      <c r="GK19" s="13"/>
      <c r="GL19" s="13"/>
      <c r="GM19" s="13"/>
      <c r="GN19" s="13"/>
      <c r="GO19" s="13"/>
      <c r="GP19" s="13"/>
      <c r="GQ19" s="13"/>
      <c r="GR19" s="13"/>
      <c r="GS19" s="13"/>
      <c r="GT19" s="13"/>
      <c r="GU19" s="13"/>
      <c r="GV19" s="13"/>
      <c r="GW19" s="13"/>
      <c r="GX19" s="13"/>
      <c r="GY19" s="13"/>
      <c r="GZ19" s="13"/>
      <c r="HA19" s="13"/>
      <c r="HB19" s="13"/>
      <c r="HC19" s="13"/>
      <c r="HD19" s="13"/>
      <c r="HE19" s="13"/>
      <c r="HF19" s="13"/>
      <c r="HG19" s="13"/>
      <c r="HH19" s="13"/>
      <c r="HI19" s="13"/>
      <c r="HJ19" s="13"/>
      <c r="HK19" s="13"/>
      <c r="HL19" s="13"/>
      <c r="HM19" s="13"/>
      <c r="HN19" s="13"/>
      <c r="HO19" s="13"/>
      <c r="HP19" s="13"/>
      <c r="HQ19" s="13"/>
      <c r="HR19" s="13"/>
      <c r="HS19" s="13"/>
      <c r="HT19" s="13"/>
      <c r="HU19" s="13"/>
      <c r="HV19" s="13"/>
      <c r="HW19" s="13"/>
      <c r="HX19" s="13"/>
      <c r="HY19" s="13"/>
      <c r="HZ19" s="13"/>
      <c r="IA19" s="13"/>
      <c r="IB19" s="13"/>
      <c r="IC19" s="13"/>
      <c r="ID19" s="13"/>
      <c r="IE19" s="13"/>
      <c r="IF19" s="13"/>
      <c r="IG19" s="13"/>
      <c r="IH19" s="13"/>
      <c r="II19" s="13"/>
      <c r="IJ19" s="13"/>
      <c r="IK19" s="13"/>
      <c r="IL19" s="13"/>
      <c r="IM19" s="13"/>
      <c r="IN19" s="13"/>
      <c r="IO19" s="13"/>
      <c r="IP19" s="13"/>
      <c r="IQ19" s="13"/>
      <c r="IR19" s="13"/>
      <c r="IS19" s="13"/>
      <c r="IT19" s="13"/>
    </row>
    <row r="20" spans="1:254" s="130" customFormat="1" ht="13.5" customHeight="1">
      <c r="A20" s="175">
        <v>781</v>
      </c>
      <c r="B20" s="176" t="s">
        <v>238</v>
      </c>
      <c r="C20" s="177">
        <f>'D.1.1. ASŘ - NS + BP'!H235</f>
        <v>0</v>
      </c>
      <c r="D20" s="172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13"/>
      <c r="DM20" s="13"/>
      <c r="DN20" s="13"/>
      <c r="DO20" s="13"/>
      <c r="DP20" s="13"/>
      <c r="DQ20" s="13"/>
      <c r="DR20" s="13"/>
      <c r="DS20" s="13"/>
      <c r="DT20" s="13"/>
      <c r="DU20" s="13"/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13"/>
      <c r="EH20" s="13"/>
      <c r="EI20" s="13"/>
      <c r="EJ20" s="13"/>
      <c r="EK20" s="13"/>
      <c r="EL20" s="13"/>
      <c r="EM20" s="13"/>
      <c r="EN20" s="13"/>
      <c r="EO20" s="13"/>
      <c r="EP20" s="13"/>
      <c r="EQ20" s="13"/>
      <c r="ER20" s="13"/>
      <c r="ES20" s="13"/>
      <c r="ET20" s="13"/>
      <c r="EU20" s="13"/>
      <c r="EV20" s="13"/>
      <c r="EW20" s="13"/>
      <c r="EX20" s="13"/>
      <c r="EY20" s="13"/>
      <c r="EZ20" s="13"/>
      <c r="FA20" s="13"/>
      <c r="FB20" s="13"/>
      <c r="FC20" s="13"/>
      <c r="FD20" s="13"/>
      <c r="FE20" s="13"/>
      <c r="FF20" s="13"/>
      <c r="FG20" s="13"/>
      <c r="FH20" s="13"/>
      <c r="FI20" s="13"/>
      <c r="FJ20" s="13"/>
      <c r="FK20" s="13"/>
      <c r="FL20" s="13"/>
      <c r="FM20" s="13"/>
      <c r="FN20" s="13"/>
      <c r="FO20" s="13"/>
      <c r="FP20" s="13"/>
      <c r="FQ20" s="13"/>
      <c r="FR20" s="13"/>
      <c r="FS20" s="13"/>
      <c r="FT20" s="13"/>
      <c r="FU20" s="13"/>
      <c r="FV20" s="13"/>
      <c r="FW20" s="13"/>
      <c r="FX20" s="13"/>
      <c r="FY20" s="13"/>
      <c r="FZ20" s="13"/>
      <c r="GA20" s="13"/>
      <c r="GB20" s="13"/>
      <c r="GC20" s="13"/>
      <c r="GD20" s="13"/>
      <c r="GE20" s="13"/>
      <c r="GF20" s="13"/>
      <c r="GG20" s="13"/>
      <c r="GH20" s="13"/>
      <c r="GI20" s="13"/>
      <c r="GJ20" s="13"/>
      <c r="GK20" s="13"/>
      <c r="GL20" s="13"/>
      <c r="GM20" s="13"/>
      <c r="GN20" s="13"/>
      <c r="GO20" s="13"/>
      <c r="GP20" s="13"/>
      <c r="GQ20" s="13"/>
      <c r="GR20" s="13"/>
      <c r="GS20" s="13"/>
      <c r="GT20" s="13"/>
      <c r="GU20" s="13"/>
      <c r="GV20" s="13"/>
      <c r="GW20" s="13"/>
      <c r="GX20" s="13"/>
      <c r="GY20" s="13"/>
      <c r="GZ20" s="13"/>
      <c r="HA20" s="13"/>
      <c r="HB20" s="13"/>
      <c r="HC20" s="13"/>
      <c r="HD20" s="13"/>
      <c r="HE20" s="13"/>
      <c r="HF20" s="13"/>
      <c r="HG20" s="13"/>
      <c r="HH20" s="13"/>
      <c r="HI20" s="13"/>
      <c r="HJ20" s="13"/>
      <c r="HK20" s="13"/>
      <c r="HL20" s="13"/>
      <c r="HM20" s="13"/>
      <c r="HN20" s="13"/>
      <c r="HO20" s="13"/>
      <c r="HP20" s="13"/>
      <c r="HQ20" s="13"/>
      <c r="HR20" s="13"/>
      <c r="HS20" s="13"/>
      <c r="HT20" s="13"/>
      <c r="HU20" s="13"/>
      <c r="HV20" s="13"/>
      <c r="HW20" s="13"/>
      <c r="HX20" s="13"/>
      <c r="HY20" s="13"/>
      <c r="HZ20" s="13"/>
      <c r="IA20" s="13"/>
      <c r="IB20" s="13"/>
      <c r="IC20" s="13"/>
      <c r="ID20" s="13"/>
      <c r="IE20" s="13"/>
      <c r="IF20" s="13"/>
      <c r="IG20" s="13"/>
      <c r="IH20" s="13"/>
      <c r="II20" s="13"/>
      <c r="IJ20" s="13"/>
      <c r="IK20" s="13"/>
      <c r="IL20" s="13"/>
      <c r="IM20" s="13"/>
      <c r="IN20" s="13"/>
      <c r="IO20" s="13"/>
      <c r="IP20" s="13"/>
      <c r="IQ20" s="13"/>
      <c r="IR20" s="13"/>
      <c r="IS20" s="13"/>
      <c r="IT20" s="13"/>
    </row>
    <row r="21" spans="1:254" s="130" customFormat="1" ht="13.5" customHeight="1">
      <c r="A21" s="175">
        <v>784</v>
      </c>
      <c r="B21" s="176" t="s">
        <v>91</v>
      </c>
      <c r="C21" s="177">
        <f>'D.1.1. ASŘ - NS + BP'!H243</f>
        <v>0</v>
      </c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3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  <c r="EN21" s="13"/>
      <c r="EO21" s="13"/>
      <c r="EP21" s="13"/>
      <c r="EQ21" s="13"/>
      <c r="ER21" s="13"/>
      <c r="ES21" s="13"/>
      <c r="ET21" s="13"/>
      <c r="EU21" s="13"/>
      <c r="EV21" s="13"/>
      <c r="EW21" s="13"/>
      <c r="EX21" s="13"/>
      <c r="EY21" s="13"/>
      <c r="EZ21" s="13"/>
      <c r="FA21" s="13"/>
      <c r="FB21" s="13"/>
      <c r="FC21" s="13"/>
      <c r="FD21" s="13"/>
      <c r="FE21" s="13"/>
      <c r="FF21" s="13"/>
      <c r="FG21" s="13"/>
      <c r="FH21" s="13"/>
      <c r="FI21" s="13"/>
      <c r="FJ21" s="13"/>
      <c r="FK21" s="13"/>
      <c r="FL21" s="13"/>
      <c r="FM21" s="13"/>
      <c r="FN21" s="13"/>
      <c r="FO21" s="13"/>
      <c r="FP21" s="13"/>
      <c r="FQ21" s="13"/>
      <c r="FR21" s="13"/>
      <c r="FS21" s="13"/>
      <c r="FT21" s="13"/>
      <c r="FU21" s="13"/>
      <c r="FV21" s="13"/>
      <c r="FW21" s="13"/>
      <c r="FX21" s="13"/>
      <c r="FY21" s="13"/>
      <c r="FZ21" s="13"/>
      <c r="GA21" s="13"/>
      <c r="GB21" s="13"/>
      <c r="GC21" s="13"/>
      <c r="GD21" s="13"/>
      <c r="GE21" s="13"/>
      <c r="GF21" s="13"/>
      <c r="GG21" s="13"/>
      <c r="GH21" s="13"/>
      <c r="GI21" s="13"/>
      <c r="GJ21" s="13"/>
      <c r="GK21" s="13"/>
      <c r="GL21" s="13"/>
      <c r="GM21" s="13"/>
      <c r="GN21" s="13"/>
      <c r="GO21" s="13"/>
      <c r="GP21" s="13"/>
      <c r="GQ21" s="13"/>
      <c r="GR21" s="13"/>
      <c r="GS21" s="13"/>
      <c r="GT21" s="13"/>
      <c r="GU21" s="13"/>
      <c r="GV21" s="13"/>
      <c r="GW21" s="13"/>
      <c r="GX21" s="13"/>
      <c r="GY21" s="13"/>
      <c r="GZ21" s="13"/>
      <c r="HA21" s="13"/>
      <c r="HB21" s="13"/>
      <c r="HC21" s="13"/>
      <c r="HD21" s="13"/>
      <c r="HE21" s="13"/>
      <c r="HF21" s="13"/>
      <c r="HG21" s="13"/>
      <c r="HH21" s="13"/>
      <c r="HI21" s="13"/>
      <c r="HJ21" s="13"/>
      <c r="HK21" s="13"/>
      <c r="HL21" s="13"/>
      <c r="HM21" s="13"/>
      <c r="HN21" s="13"/>
      <c r="HO21" s="13"/>
      <c r="HP21" s="13"/>
      <c r="HQ21" s="13"/>
      <c r="HR21" s="13"/>
      <c r="HS21" s="13"/>
      <c r="HT21" s="13"/>
      <c r="HU21" s="13"/>
      <c r="HV21" s="13"/>
      <c r="HW21" s="13"/>
      <c r="HX21" s="13"/>
      <c r="HY21" s="13"/>
      <c r="HZ21" s="13"/>
      <c r="IA21" s="13"/>
      <c r="IB21" s="13"/>
      <c r="IC21" s="13"/>
      <c r="ID21" s="13"/>
      <c r="IE21" s="13"/>
      <c r="IF21" s="13"/>
      <c r="IG21" s="13"/>
      <c r="IH21" s="13"/>
      <c r="II21" s="13"/>
      <c r="IJ21" s="13"/>
      <c r="IK21" s="13"/>
      <c r="IL21" s="13"/>
      <c r="IM21" s="13"/>
      <c r="IN21" s="13"/>
      <c r="IO21" s="13"/>
      <c r="IP21" s="13"/>
      <c r="IQ21" s="13"/>
      <c r="IR21" s="13"/>
      <c r="IS21" s="13"/>
      <c r="IT21" s="13"/>
    </row>
    <row r="22" spans="1:254" s="130" customFormat="1" ht="13.5" customHeight="1">
      <c r="A22" s="175">
        <v>787</v>
      </c>
      <c r="B22" s="176" t="s">
        <v>45</v>
      </c>
      <c r="C22" s="177">
        <f>'D.1.1. ASŘ - NS + BP'!H253</f>
        <v>0</v>
      </c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  <c r="GW22" s="13"/>
      <c r="GX22" s="13"/>
      <c r="GY22" s="13"/>
      <c r="GZ22" s="13"/>
      <c r="HA22" s="13"/>
      <c r="HB22" s="13"/>
      <c r="HC22" s="13"/>
      <c r="HD22" s="13"/>
      <c r="HE22" s="13"/>
      <c r="HF22" s="13"/>
      <c r="HG22" s="13"/>
      <c r="HH22" s="13"/>
      <c r="HI22" s="13"/>
      <c r="HJ22" s="13"/>
      <c r="HK22" s="13"/>
      <c r="HL22" s="13"/>
      <c r="HM22" s="13"/>
      <c r="HN22" s="13"/>
      <c r="HO22" s="13"/>
      <c r="HP22" s="13"/>
      <c r="HQ22" s="13"/>
      <c r="HR22" s="13"/>
      <c r="HS22" s="13"/>
      <c r="HT22" s="13"/>
      <c r="HU22" s="13"/>
      <c r="HV22" s="13"/>
      <c r="HW22" s="13"/>
      <c r="HX22" s="13"/>
      <c r="HY22" s="13"/>
      <c r="HZ22" s="13"/>
      <c r="IA22" s="13"/>
      <c r="IB22" s="13"/>
      <c r="IC22" s="13"/>
      <c r="ID22" s="13"/>
      <c r="IE22" s="13"/>
      <c r="IF22" s="13"/>
      <c r="IG22" s="13"/>
      <c r="IH22" s="13"/>
      <c r="II22" s="13"/>
      <c r="IJ22" s="13"/>
      <c r="IK22" s="13"/>
      <c r="IL22" s="13"/>
      <c r="IM22" s="13"/>
      <c r="IN22" s="13"/>
      <c r="IO22" s="13"/>
      <c r="IP22" s="13"/>
      <c r="IQ22" s="13"/>
      <c r="IR22" s="13"/>
      <c r="IS22" s="13"/>
      <c r="IT22" s="13"/>
    </row>
    <row r="23" spans="1:254" s="130" customFormat="1" ht="13.5" customHeight="1">
      <c r="A23" s="175">
        <v>790</v>
      </c>
      <c r="B23" s="176" t="s">
        <v>36</v>
      </c>
      <c r="C23" s="177">
        <f>'D.1.1. ASŘ - NS + BP'!H261</f>
        <v>0</v>
      </c>
      <c r="D23" s="173"/>
      <c r="E23" s="17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3"/>
      <c r="ER23" s="13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13"/>
      <c r="FG23" s="13"/>
      <c r="FH23" s="13"/>
      <c r="FI23" s="13"/>
      <c r="FJ23" s="13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13"/>
      <c r="FV23" s="13"/>
      <c r="FW23" s="13"/>
      <c r="FX23" s="13"/>
      <c r="FY23" s="13"/>
      <c r="FZ23" s="13"/>
      <c r="GA23" s="13"/>
      <c r="GB23" s="13"/>
      <c r="GC23" s="13"/>
      <c r="GD23" s="13"/>
      <c r="GE23" s="13"/>
      <c r="GF23" s="13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  <c r="GW23" s="13"/>
      <c r="GX23" s="13"/>
      <c r="GY23" s="13"/>
      <c r="GZ23" s="13"/>
      <c r="HA23" s="13"/>
      <c r="HB23" s="13"/>
      <c r="HC23" s="13"/>
      <c r="HD23" s="13"/>
      <c r="HE23" s="13"/>
      <c r="HF23" s="13"/>
      <c r="HG23" s="13"/>
      <c r="HH23" s="13"/>
      <c r="HI23" s="13"/>
      <c r="HJ23" s="13"/>
      <c r="HK23" s="13"/>
      <c r="HL23" s="13"/>
      <c r="HM23" s="13"/>
      <c r="HN23" s="13"/>
      <c r="HO23" s="13"/>
      <c r="HP23" s="13"/>
      <c r="HQ23" s="13"/>
      <c r="HR23" s="13"/>
      <c r="HS23" s="13"/>
      <c r="HT23" s="13"/>
      <c r="HU23" s="13"/>
      <c r="HV23" s="13"/>
      <c r="HW23" s="13"/>
      <c r="HX23" s="13"/>
      <c r="HY23" s="13"/>
      <c r="HZ23" s="13"/>
      <c r="IA23" s="13"/>
      <c r="IB23" s="13"/>
      <c r="IC23" s="13"/>
      <c r="ID23" s="13"/>
      <c r="IE23" s="13"/>
      <c r="IF23" s="13"/>
      <c r="IG23" s="13"/>
      <c r="IH23" s="13"/>
      <c r="II23" s="13"/>
      <c r="IJ23" s="13"/>
      <c r="IK23" s="13"/>
      <c r="IL23" s="13"/>
      <c r="IM23" s="13"/>
      <c r="IN23" s="13"/>
      <c r="IO23" s="13"/>
      <c r="IP23" s="13"/>
      <c r="IQ23" s="13"/>
      <c r="IR23" s="13"/>
      <c r="IS23" s="13"/>
      <c r="IT23" s="13"/>
    </row>
    <row r="24" spans="1:254" s="130" customFormat="1" ht="13.5" customHeight="1">
      <c r="A24" s="20" t="s">
        <v>30</v>
      </c>
      <c r="B24" s="21" t="s">
        <v>31</v>
      </c>
      <c r="C24" s="22">
        <f>SUM(C25:C25)</f>
        <v>0</v>
      </c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  <c r="EN24" s="13"/>
      <c r="EO24" s="13"/>
      <c r="EP24" s="13"/>
      <c r="EQ24" s="13"/>
      <c r="ER24" s="13"/>
      <c r="ES24" s="13"/>
      <c r="ET24" s="13"/>
      <c r="EU24" s="13"/>
      <c r="EV24" s="13"/>
      <c r="EW24" s="13"/>
      <c r="EX24" s="13"/>
      <c r="EY24" s="13"/>
      <c r="EZ24" s="13"/>
      <c r="FA24" s="13"/>
      <c r="FB24" s="13"/>
      <c r="FC24" s="13"/>
      <c r="FD24" s="13"/>
      <c r="FE24" s="13"/>
      <c r="FF24" s="13"/>
      <c r="FG24" s="13"/>
      <c r="FH24" s="13"/>
      <c r="FI24" s="13"/>
      <c r="FJ24" s="13"/>
      <c r="FK24" s="13"/>
      <c r="FL24" s="13"/>
      <c r="FM24" s="13"/>
      <c r="FN24" s="13"/>
      <c r="FO24" s="13"/>
      <c r="FP24" s="13"/>
      <c r="FQ24" s="13"/>
      <c r="FR24" s="13"/>
      <c r="FS24" s="13"/>
      <c r="FT24" s="13"/>
      <c r="FU24" s="13"/>
      <c r="FV24" s="13"/>
      <c r="FW24" s="13"/>
      <c r="FX24" s="13"/>
      <c r="FY24" s="13"/>
      <c r="FZ24" s="13"/>
      <c r="GA24" s="13"/>
      <c r="GB24" s="13"/>
      <c r="GC24" s="13"/>
      <c r="GD24" s="13"/>
      <c r="GE24" s="13"/>
      <c r="GF24" s="13"/>
      <c r="GG24" s="13"/>
      <c r="GH24" s="13"/>
      <c r="GI24" s="13"/>
      <c r="GJ24" s="13"/>
      <c r="GK24" s="13"/>
      <c r="GL24" s="13"/>
      <c r="GM24" s="13"/>
      <c r="GN24" s="13"/>
      <c r="GO24" s="13"/>
      <c r="GP24" s="13"/>
      <c r="GQ24" s="13"/>
      <c r="GR24" s="13"/>
      <c r="GS24" s="13"/>
      <c r="GT24" s="13"/>
      <c r="GU24" s="13"/>
      <c r="GV24" s="13"/>
      <c r="GW24" s="13"/>
      <c r="GX24" s="13"/>
      <c r="GY24" s="13"/>
      <c r="GZ24" s="13"/>
      <c r="HA24" s="13"/>
      <c r="HB24" s="13"/>
      <c r="HC24" s="13"/>
      <c r="HD24" s="13"/>
      <c r="HE24" s="13"/>
      <c r="HF24" s="13"/>
      <c r="HG24" s="13"/>
      <c r="HH24" s="13"/>
      <c r="HI24" s="13"/>
      <c r="HJ24" s="13"/>
      <c r="HK24" s="13"/>
      <c r="HL24" s="13"/>
      <c r="HM24" s="13"/>
      <c r="HN24" s="13"/>
      <c r="HO24" s="13"/>
      <c r="HP24" s="13"/>
      <c r="HQ24" s="13"/>
      <c r="HR24" s="13"/>
      <c r="HS24" s="13"/>
      <c r="HT24" s="13"/>
      <c r="HU24" s="13"/>
      <c r="HV24" s="13"/>
      <c r="HW24" s="13"/>
      <c r="HX24" s="13"/>
      <c r="HY24" s="13"/>
      <c r="HZ24" s="13"/>
      <c r="IA24" s="13"/>
      <c r="IB24" s="13"/>
      <c r="IC24" s="13"/>
      <c r="ID24" s="13"/>
      <c r="IE24" s="13"/>
      <c r="IF24" s="13"/>
      <c r="IG24" s="13"/>
      <c r="IH24" s="13"/>
      <c r="II24" s="13"/>
      <c r="IJ24" s="13"/>
      <c r="IK24" s="13"/>
      <c r="IL24" s="13"/>
      <c r="IM24" s="13"/>
      <c r="IN24" s="13"/>
      <c r="IO24" s="13"/>
      <c r="IP24" s="13"/>
      <c r="IQ24" s="13"/>
      <c r="IR24" s="13"/>
      <c r="IS24" s="13"/>
      <c r="IT24" s="13"/>
    </row>
    <row r="25" spans="1:254" s="130" customFormat="1" ht="13.5" customHeight="1">
      <c r="A25" s="23" t="s">
        <v>32</v>
      </c>
      <c r="B25" s="24" t="s">
        <v>44</v>
      </c>
      <c r="C25" s="25">
        <f>'D.1.1. ASŘ - NS + BP'!H281</f>
        <v>0</v>
      </c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  <c r="EN25" s="13"/>
      <c r="EO25" s="13"/>
      <c r="EP25" s="13"/>
      <c r="EQ25" s="13"/>
      <c r="ER25" s="13"/>
      <c r="ES25" s="13"/>
      <c r="ET25" s="13"/>
      <c r="EU25" s="13"/>
      <c r="EV25" s="13"/>
      <c r="EW25" s="13"/>
      <c r="EX25" s="13"/>
      <c r="EY25" s="13"/>
      <c r="EZ25" s="13"/>
      <c r="FA25" s="13"/>
      <c r="FB25" s="13"/>
      <c r="FC25" s="13"/>
      <c r="FD25" s="13"/>
      <c r="FE25" s="13"/>
      <c r="FF25" s="13"/>
      <c r="FG25" s="13"/>
      <c r="FH25" s="13"/>
      <c r="FI25" s="13"/>
      <c r="FJ25" s="13"/>
      <c r="FK25" s="13"/>
      <c r="FL25" s="13"/>
      <c r="FM25" s="13"/>
      <c r="FN25" s="13"/>
      <c r="FO25" s="13"/>
      <c r="FP25" s="13"/>
      <c r="FQ25" s="13"/>
      <c r="FR25" s="13"/>
      <c r="FS25" s="13"/>
      <c r="FT25" s="13"/>
      <c r="FU25" s="13"/>
      <c r="FV25" s="13"/>
      <c r="FW25" s="13"/>
      <c r="FX25" s="13"/>
      <c r="FY25" s="13"/>
      <c r="FZ25" s="13"/>
      <c r="GA25" s="13"/>
      <c r="GB25" s="13"/>
      <c r="GC25" s="13"/>
      <c r="GD25" s="13"/>
      <c r="GE25" s="13"/>
      <c r="GF25" s="13"/>
      <c r="GG25" s="13"/>
      <c r="GH25" s="13"/>
      <c r="GI25" s="13"/>
      <c r="GJ25" s="13"/>
      <c r="GK25" s="13"/>
      <c r="GL25" s="13"/>
      <c r="GM25" s="13"/>
      <c r="GN25" s="13"/>
      <c r="GO25" s="13"/>
      <c r="GP25" s="13"/>
      <c r="GQ25" s="13"/>
      <c r="GR25" s="13"/>
      <c r="GS25" s="13"/>
      <c r="GT25" s="13"/>
      <c r="GU25" s="13"/>
      <c r="GV25" s="13"/>
      <c r="GW25" s="13"/>
      <c r="GX25" s="13"/>
      <c r="GY25" s="13"/>
      <c r="GZ25" s="13"/>
      <c r="HA25" s="13"/>
      <c r="HB25" s="13"/>
      <c r="HC25" s="13"/>
      <c r="HD25" s="13"/>
      <c r="HE25" s="13"/>
      <c r="HF25" s="13"/>
      <c r="HG25" s="13"/>
      <c r="HH25" s="13"/>
      <c r="HI25" s="13"/>
      <c r="HJ25" s="13"/>
      <c r="HK25" s="13"/>
      <c r="HL25" s="13"/>
      <c r="HM25" s="13"/>
      <c r="HN25" s="13"/>
      <c r="HO25" s="13"/>
      <c r="HP25" s="13"/>
      <c r="HQ25" s="13"/>
      <c r="HR25" s="13"/>
      <c r="HS25" s="13"/>
      <c r="HT25" s="13"/>
      <c r="HU25" s="13"/>
      <c r="HV25" s="13"/>
      <c r="HW25" s="13"/>
      <c r="HX25" s="13"/>
      <c r="HY25" s="13"/>
      <c r="HZ25" s="13"/>
      <c r="IA25" s="13"/>
      <c r="IB25" s="13"/>
      <c r="IC25" s="13"/>
      <c r="ID25" s="13"/>
      <c r="IE25" s="13"/>
      <c r="IF25" s="13"/>
      <c r="IG25" s="13"/>
      <c r="IH25" s="13"/>
      <c r="II25" s="13"/>
      <c r="IJ25" s="13"/>
      <c r="IK25" s="13"/>
      <c r="IL25" s="13"/>
      <c r="IM25" s="13"/>
      <c r="IN25" s="13"/>
      <c r="IO25" s="13"/>
      <c r="IP25" s="13"/>
      <c r="IQ25" s="13"/>
      <c r="IR25" s="13"/>
      <c r="IS25" s="13"/>
      <c r="IT25" s="13"/>
    </row>
    <row r="26" spans="1:254" ht="21" customHeight="1">
      <c r="A26" s="29"/>
      <c r="B26" s="30" t="s">
        <v>94</v>
      </c>
      <c r="C26" s="31">
        <f>C24+C14+C9</f>
        <v>0</v>
      </c>
    </row>
  </sheetData>
  <mergeCells count="2">
    <mergeCell ref="A3:C3"/>
    <mergeCell ref="A2:C2"/>
  </mergeCells>
  <printOptions horizontalCentered="1"/>
  <pageMargins left="0.39370078740157483" right="0.39370078740157483" top="0.78740157480314965" bottom="0.39370078740157483" header="0.51181102362204722" footer="0.51181102362204722"/>
  <pageSetup paperSize="9" scale="91" fitToHeight="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00"/>
  <sheetViews>
    <sheetView tabSelected="1" zoomScaleNormal="100" workbookViewId="0">
      <selection activeCell="G11" sqref="G11"/>
    </sheetView>
  </sheetViews>
  <sheetFormatPr defaultColWidth="9" defaultRowHeight="12" customHeight="1"/>
  <cols>
    <col min="1" max="1" width="4.140625" style="128" customWidth="1"/>
    <col min="2" max="2" width="4.28515625" style="129" customWidth="1"/>
    <col min="3" max="3" width="13.5703125" style="129" customWidth="1"/>
    <col min="4" max="4" width="65" style="129" customWidth="1"/>
    <col min="5" max="5" width="6.7109375" style="129" customWidth="1"/>
    <col min="6" max="6" width="8.42578125" style="168" customWidth="1"/>
    <col min="7" max="7" width="11.28515625" style="169" customWidth="1"/>
    <col min="8" max="8" width="15.7109375" style="169" customWidth="1"/>
    <col min="9" max="9" width="18.140625" style="170" customWidth="1"/>
    <col min="10" max="10" width="15.28515625" style="170" customWidth="1"/>
    <col min="11" max="11" width="13.85546875" style="170" customWidth="1"/>
    <col min="12" max="14" width="11.5703125" style="170" customWidth="1"/>
    <col min="15" max="15" width="10.28515625" style="170" bestFit="1" customWidth="1"/>
    <col min="16" max="16" width="18.140625" style="170" customWidth="1"/>
    <col min="17" max="17" width="17" style="170" customWidth="1"/>
    <col min="18" max="18" width="17.42578125" style="170" customWidth="1"/>
    <col min="19" max="19" width="10.140625" style="170" bestFit="1" customWidth="1"/>
    <col min="20" max="224" width="9" style="170"/>
    <col min="225" max="256" width="9" style="130"/>
    <col min="257" max="257" width="4.140625" style="130" customWidth="1"/>
    <col min="258" max="258" width="4.28515625" style="130" customWidth="1"/>
    <col min="259" max="259" width="13.5703125" style="130" customWidth="1"/>
    <col min="260" max="260" width="65" style="130" customWidth="1"/>
    <col min="261" max="261" width="6.7109375" style="130" customWidth="1"/>
    <col min="262" max="262" width="8.42578125" style="130" customWidth="1"/>
    <col min="263" max="263" width="10" style="130" customWidth="1"/>
    <col min="264" max="264" width="15.7109375" style="130" customWidth="1"/>
    <col min="265" max="265" width="18.140625" style="130" customWidth="1"/>
    <col min="266" max="266" width="19.28515625" style="130" customWidth="1"/>
    <col min="267" max="267" width="13.85546875" style="130" customWidth="1"/>
    <col min="268" max="270" width="11.5703125" style="130" customWidth="1"/>
    <col min="271" max="271" width="10.28515625" style="130" bestFit="1" customWidth="1"/>
    <col min="272" max="272" width="15.85546875" style="130" customWidth="1"/>
    <col min="273" max="273" width="17" style="130" customWidth="1"/>
    <col min="274" max="274" width="17.42578125" style="130" customWidth="1"/>
    <col min="275" max="275" width="10.140625" style="130" bestFit="1" customWidth="1"/>
    <col min="276" max="512" width="9" style="130"/>
    <col min="513" max="513" width="4.140625" style="130" customWidth="1"/>
    <col min="514" max="514" width="4.28515625" style="130" customWidth="1"/>
    <col min="515" max="515" width="13.5703125" style="130" customWidth="1"/>
    <col min="516" max="516" width="65" style="130" customWidth="1"/>
    <col min="517" max="517" width="6.7109375" style="130" customWidth="1"/>
    <col min="518" max="518" width="8.42578125" style="130" customWidth="1"/>
    <col min="519" max="519" width="10" style="130" customWidth="1"/>
    <col min="520" max="520" width="15.7109375" style="130" customWidth="1"/>
    <col min="521" max="521" width="18.140625" style="130" customWidth="1"/>
    <col min="522" max="522" width="19.28515625" style="130" customWidth="1"/>
    <col min="523" max="523" width="13.85546875" style="130" customWidth="1"/>
    <col min="524" max="526" width="11.5703125" style="130" customWidth="1"/>
    <col min="527" max="527" width="10.28515625" style="130" bestFit="1" customWidth="1"/>
    <col min="528" max="528" width="15.85546875" style="130" customWidth="1"/>
    <col min="529" max="529" width="17" style="130" customWidth="1"/>
    <col min="530" max="530" width="17.42578125" style="130" customWidth="1"/>
    <col min="531" max="531" width="10.140625" style="130" bestFit="1" customWidth="1"/>
    <col min="532" max="768" width="9" style="130"/>
    <col min="769" max="769" width="4.140625" style="130" customWidth="1"/>
    <col min="770" max="770" width="4.28515625" style="130" customWidth="1"/>
    <col min="771" max="771" width="13.5703125" style="130" customWidth="1"/>
    <col min="772" max="772" width="65" style="130" customWidth="1"/>
    <col min="773" max="773" width="6.7109375" style="130" customWidth="1"/>
    <col min="774" max="774" width="8.42578125" style="130" customWidth="1"/>
    <col min="775" max="775" width="10" style="130" customWidth="1"/>
    <col min="776" max="776" width="15.7109375" style="130" customWidth="1"/>
    <col min="777" max="777" width="18.140625" style="130" customWidth="1"/>
    <col min="778" max="778" width="19.28515625" style="130" customWidth="1"/>
    <col min="779" max="779" width="13.85546875" style="130" customWidth="1"/>
    <col min="780" max="782" width="11.5703125" style="130" customWidth="1"/>
    <col min="783" max="783" width="10.28515625" style="130" bestFit="1" customWidth="1"/>
    <col min="784" max="784" width="15.85546875" style="130" customWidth="1"/>
    <col min="785" max="785" width="17" style="130" customWidth="1"/>
    <col min="786" max="786" width="17.42578125" style="130" customWidth="1"/>
    <col min="787" max="787" width="10.140625" style="130" bestFit="1" customWidth="1"/>
    <col min="788" max="1024" width="9" style="130"/>
    <col min="1025" max="1025" width="4.140625" style="130" customWidth="1"/>
    <col min="1026" max="1026" width="4.28515625" style="130" customWidth="1"/>
    <col min="1027" max="1027" width="13.5703125" style="130" customWidth="1"/>
    <col min="1028" max="1028" width="65" style="130" customWidth="1"/>
    <col min="1029" max="1029" width="6.7109375" style="130" customWidth="1"/>
    <col min="1030" max="1030" width="8.42578125" style="130" customWidth="1"/>
    <col min="1031" max="1031" width="10" style="130" customWidth="1"/>
    <col min="1032" max="1032" width="15.7109375" style="130" customWidth="1"/>
    <col min="1033" max="1033" width="18.140625" style="130" customWidth="1"/>
    <col min="1034" max="1034" width="19.28515625" style="130" customWidth="1"/>
    <col min="1035" max="1035" width="13.85546875" style="130" customWidth="1"/>
    <col min="1036" max="1038" width="11.5703125" style="130" customWidth="1"/>
    <col min="1039" max="1039" width="10.28515625" style="130" bestFit="1" customWidth="1"/>
    <col min="1040" max="1040" width="15.85546875" style="130" customWidth="1"/>
    <col min="1041" max="1041" width="17" style="130" customWidth="1"/>
    <col min="1042" max="1042" width="17.42578125" style="130" customWidth="1"/>
    <col min="1043" max="1043" width="10.140625" style="130" bestFit="1" customWidth="1"/>
    <col min="1044" max="1280" width="9" style="130"/>
    <col min="1281" max="1281" width="4.140625" style="130" customWidth="1"/>
    <col min="1282" max="1282" width="4.28515625" style="130" customWidth="1"/>
    <col min="1283" max="1283" width="13.5703125" style="130" customWidth="1"/>
    <col min="1284" max="1284" width="65" style="130" customWidth="1"/>
    <col min="1285" max="1285" width="6.7109375" style="130" customWidth="1"/>
    <col min="1286" max="1286" width="8.42578125" style="130" customWidth="1"/>
    <col min="1287" max="1287" width="10" style="130" customWidth="1"/>
    <col min="1288" max="1288" width="15.7109375" style="130" customWidth="1"/>
    <col min="1289" max="1289" width="18.140625" style="130" customWidth="1"/>
    <col min="1290" max="1290" width="19.28515625" style="130" customWidth="1"/>
    <col min="1291" max="1291" width="13.85546875" style="130" customWidth="1"/>
    <col min="1292" max="1294" width="11.5703125" style="130" customWidth="1"/>
    <col min="1295" max="1295" width="10.28515625" style="130" bestFit="1" customWidth="1"/>
    <col min="1296" max="1296" width="15.85546875" style="130" customWidth="1"/>
    <col min="1297" max="1297" width="17" style="130" customWidth="1"/>
    <col min="1298" max="1298" width="17.42578125" style="130" customWidth="1"/>
    <col min="1299" max="1299" width="10.140625" style="130" bestFit="1" customWidth="1"/>
    <col min="1300" max="1536" width="9" style="130"/>
    <col min="1537" max="1537" width="4.140625" style="130" customWidth="1"/>
    <col min="1538" max="1538" width="4.28515625" style="130" customWidth="1"/>
    <col min="1539" max="1539" width="13.5703125" style="130" customWidth="1"/>
    <col min="1540" max="1540" width="65" style="130" customWidth="1"/>
    <col min="1541" max="1541" width="6.7109375" style="130" customWidth="1"/>
    <col min="1542" max="1542" width="8.42578125" style="130" customWidth="1"/>
    <col min="1543" max="1543" width="10" style="130" customWidth="1"/>
    <col min="1544" max="1544" width="15.7109375" style="130" customWidth="1"/>
    <col min="1545" max="1545" width="18.140625" style="130" customWidth="1"/>
    <col min="1546" max="1546" width="19.28515625" style="130" customWidth="1"/>
    <col min="1547" max="1547" width="13.85546875" style="130" customWidth="1"/>
    <col min="1548" max="1550" width="11.5703125" style="130" customWidth="1"/>
    <col min="1551" max="1551" width="10.28515625" style="130" bestFit="1" customWidth="1"/>
    <col min="1552" max="1552" width="15.85546875" style="130" customWidth="1"/>
    <col min="1553" max="1553" width="17" style="130" customWidth="1"/>
    <col min="1554" max="1554" width="17.42578125" style="130" customWidth="1"/>
    <col min="1555" max="1555" width="10.140625" style="130" bestFit="1" customWidth="1"/>
    <col min="1556" max="1792" width="9" style="130"/>
    <col min="1793" max="1793" width="4.140625" style="130" customWidth="1"/>
    <col min="1794" max="1794" width="4.28515625" style="130" customWidth="1"/>
    <col min="1795" max="1795" width="13.5703125" style="130" customWidth="1"/>
    <col min="1796" max="1796" width="65" style="130" customWidth="1"/>
    <col min="1797" max="1797" width="6.7109375" style="130" customWidth="1"/>
    <col min="1798" max="1798" width="8.42578125" style="130" customWidth="1"/>
    <col min="1799" max="1799" width="10" style="130" customWidth="1"/>
    <col min="1800" max="1800" width="15.7109375" style="130" customWidth="1"/>
    <col min="1801" max="1801" width="18.140625" style="130" customWidth="1"/>
    <col min="1802" max="1802" width="19.28515625" style="130" customWidth="1"/>
    <col min="1803" max="1803" width="13.85546875" style="130" customWidth="1"/>
    <col min="1804" max="1806" width="11.5703125" style="130" customWidth="1"/>
    <col min="1807" max="1807" width="10.28515625" style="130" bestFit="1" customWidth="1"/>
    <col min="1808" max="1808" width="15.85546875" style="130" customWidth="1"/>
    <col min="1809" max="1809" width="17" style="130" customWidth="1"/>
    <col min="1810" max="1810" width="17.42578125" style="130" customWidth="1"/>
    <col min="1811" max="1811" width="10.140625" style="130" bestFit="1" customWidth="1"/>
    <col min="1812" max="2048" width="9" style="130"/>
    <col min="2049" max="2049" width="4.140625" style="130" customWidth="1"/>
    <col min="2050" max="2050" width="4.28515625" style="130" customWidth="1"/>
    <col min="2051" max="2051" width="13.5703125" style="130" customWidth="1"/>
    <col min="2052" max="2052" width="65" style="130" customWidth="1"/>
    <col min="2053" max="2053" width="6.7109375" style="130" customWidth="1"/>
    <col min="2054" max="2054" width="8.42578125" style="130" customWidth="1"/>
    <col min="2055" max="2055" width="10" style="130" customWidth="1"/>
    <col min="2056" max="2056" width="15.7109375" style="130" customWidth="1"/>
    <col min="2057" max="2057" width="18.140625" style="130" customWidth="1"/>
    <col min="2058" max="2058" width="19.28515625" style="130" customWidth="1"/>
    <col min="2059" max="2059" width="13.85546875" style="130" customWidth="1"/>
    <col min="2060" max="2062" width="11.5703125" style="130" customWidth="1"/>
    <col min="2063" max="2063" width="10.28515625" style="130" bestFit="1" customWidth="1"/>
    <col min="2064" max="2064" width="15.85546875" style="130" customWidth="1"/>
    <col min="2065" max="2065" width="17" style="130" customWidth="1"/>
    <col min="2066" max="2066" width="17.42578125" style="130" customWidth="1"/>
    <col min="2067" max="2067" width="10.140625" style="130" bestFit="1" customWidth="1"/>
    <col min="2068" max="2304" width="9" style="130"/>
    <col min="2305" max="2305" width="4.140625" style="130" customWidth="1"/>
    <col min="2306" max="2306" width="4.28515625" style="130" customWidth="1"/>
    <col min="2307" max="2307" width="13.5703125" style="130" customWidth="1"/>
    <col min="2308" max="2308" width="65" style="130" customWidth="1"/>
    <col min="2309" max="2309" width="6.7109375" style="130" customWidth="1"/>
    <col min="2310" max="2310" width="8.42578125" style="130" customWidth="1"/>
    <col min="2311" max="2311" width="10" style="130" customWidth="1"/>
    <col min="2312" max="2312" width="15.7109375" style="130" customWidth="1"/>
    <col min="2313" max="2313" width="18.140625" style="130" customWidth="1"/>
    <col min="2314" max="2314" width="19.28515625" style="130" customWidth="1"/>
    <col min="2315" max="2315" width="13.85546875" style="130" customWidth="1"/>
    <col min="2316" max="2318" width="11.5703125" style="130" customWidth="1"/>
    <col min="2319" max="2319" width="10.28515625" style="130" bestFit="1" customWidth="1"/>
    <col min="2320" max="2320" width="15.85546875" style="130" customWidth="1"/>
    <col min="2321" max="2321" width="17" style="130" customWidth="1"/>
    <col min="2322" max="2322" width="17.42578125" style="130" customWidth="1"/>
    <col min="2323" max="2323" width="10.140625" style="130" bestFit="1" customWidth="1"/>
    <col min="2324" max="2560" width="9" style="130"/>
    <col min="2561" max="2561" width="4.140625" style="130" customWidth="1"/>
    <col min="2562" max="2562" width="4.28515625" style="130" customWidth="1"/>
    <col min="2563" max="2563" width="13.5703125" style="130" customWidth="1"/>
    <col min="2564" max="2564" width="65" style="130" customWidth="1"/>
    <col min="2565" max="2565" width="6.7109375" style="130" customWidth="1"/>
    <col min="2566" max="2566" width="8.42578125" style="130" customWidth="1"/>
    <col min="2567" max="2567" width="10" style="130" customWidth="1"/>
    <col min="2568" max="2568" width="15.7109375" style="130" customWidth="1"/>
    <col min="2569" max="2569" width="18.140625" style="130" customWidth="1"/>
    <col min="2570" max="2570" width="19.28515625" style="130" customWidth="1"/>
    <col min="2571" max="2571" width="13.85546875" style="130" customWidth="1"/>
    <col min="2572" max="2574" width="11.5703125" style="130" customWidth="1"/>
    <col min="2575" max="2575" width="10.28515625" style="130" bestFit="1" customWidth="1"/>
    <col min="2576" max="2576" width="15.85546875" style="130" customWidth="1"/>
    <col min="2577" max="2577" width="17" style="130" customWidth="1"/>
    <col min="2578" max="2578" width="17.42578125" style="130" customWidth="1"/>
    <col min="2579" max="2579" width="10.140625" style="130" bestFit="1" customWidth="1"/>
    <col min="2580" max="2816" width="9" style="130"/>
    <col min="2817" max="2817" width="4.140625" style="130" customWidth="1"/>
    <col min="2818" max="2818" width="4.28515625" style="130" customWidth="1"/>
    <col min="2819" max="2819" width="13.5703125" style="130" customWidth="1"/>
    <col min="2820" max="2820" width="65" style="130" customWidth="1"/>
    <col min="2821" max="2821" width="6.7109375" style="130" customWidth="1"/>
    <col min="2822" max="2822" width="8.42578125" style="130" customWidth="1"/>
    <col min="2823" max="2823" width="10" style="130" customWidth="1"/>
    <col min="2824" max="2824" width="15.7109375" style="130" customWidth="1"/>
    <col min="2825" max="2825" width="18.140625" style="130" customWidth="1"/>
    <col min="2826" max="2826" width="19.28515625" style="130" customWidth="1"/>
    <col min="2827" max="2827" width="13.85546875" style="130" customWidth="1"/>
    <col min="2828" max="2830" width="11.5703125" style="130" customWidth="1"/>
    <col min="2831" max="2831" width="10.28515625" style="130" bestFit="1" customWidth="1"/>
    <col min="2832" max="2832" width="15.85546875" style="130" customWidth="1"/>
    <col min="2833" max="2833" width="17" style="130" customWidth="1"/>
    <col min="2834" max="2834" width="17.42578125" style="130" customWidth="1"/>
    <col min="2835" max="2835" width="10.140625" style="130" bestFit="1" customWidth="1"/>
    <col min="2836" max="3072" width="9" style="130"/>
    <col min="3073" max="3073" width="4.140625" style="130" customWidth="1"/>
    <col min="3074" max="3074" width="4.28515625" style="130" customWidth="1"/>
    <col min="3075" max="3075" width="13.5703125" style="130" customWidth="1"/>
    <col min="3076" max="3076" width="65" style="130" customWidth="1"/>
    <col min="3077" max="3077" width="6.7109375" style="130" customWidth="1"/>
    <col min="3078" max="3078" width="8.42578125" style="130" customWidth="1"/>
    <col min="3079" max="3079" width="10" style="130" customWidth="1"/>
    <col min="3080" max="3080" width="15.7109375" style="130" customWidth="1"/>
    <col min="3081" max="3081" width="18.140625" style="130" customWidth="1"/>
    <col min="3082" max="3082" width="19.28515625" style="130" customWidth="1"/>
    <col min="3083" max="3083" width="13.85546875" style="130" customWidth="1"/>
    <col min="3084" max="3086" width="11.5703125" style="130" customWidth="1"/>
    <col min="3087" max="3087" width="10.28515625" style="130" bestFit="1" customWidth="1"/>
    <col min="3088" max="3088" width="15.85546875" style="130" customWidth="1"/>
    <col min="3089" max="3089" width="17" style="130" customWidth="1"/>
    <col min="3090" max="3090" width="17.42578125" style="130" customWidth="1"/>
    <col min="3091" max="3091" width="10.140625" style="130" bestFit="1" customWidth="1"/>
    <col min="3092" max="3328" width="9" style="130"/>
    <col min="3329" max="3329" width="4.140625" style="130" customWidth="1"/>
    <col min="3330" max="3330" width="4.28515625" style="130" customWidth="1"/>
    <col min="3331" max="3331" width="13.5703125" style="130" customWidth="1"/>
    <col min="3332" max="3332" width="65" style="130" customWidth="1"/>
    <col min="3333" max="3333" width="6.7109375" style="130" customWidth="1"/>
    <col min="3334" max="3334" width="8.42578125" style="130" customWidth="1"/>
    <col min="3335" max="3335" width="10" style="130" customWidth="1"/>
    <col min="3336" max="3336" width="15.7109375" style="130" customWidth="1"/>
    <col min="3337" max="3337" width="18.140625" style="130" customWidth="1"/>
    <col min="3338" max="3338" width="19.28515625" style="130" customWidth="1"/>
    <col min="3339" max="3339" width="13.85546875" style="130" customWidth="1"/>
    <col min="3340" max="3342" width="11.5703125" style="130" customWidth="1"/>
    <col min="3343" max="3343" width="10.28515625" style="130" bestFit="1" customWidth="1"/>
    <col min="3344" max="3344" width="15.85546875" style="130" customWidth="1"/>
    <col min="3345" max="3345" width="17" style="130" customWidth="1"/>
    <col min="3346" max="3346" width="17.42578125" style="130" customWidth="1"/>
    <col min="3347" max="3347" width="10.140625" style="130" bestFit="1" customWidth="1"/>
    <col min="3348" max="3584" width="9" style="130"/>
    <col min="3585" max="3585" width="4.140625" style="130" customWidth="1"/>
    <col min="3586" max="3586" width="4.28515625" style="130" customWidth="1"/>
    <col min="3587" max="3587" width="13.5703125" style="130" customWidth="1"/>
    <col min="3588" max="3588" width="65" style="130" customWidth="1"/>
    <col min="3589" max="3589" width="6.7109375" style="130" customWidth="1"/>
    <col min="3590" max="3590" width="8.42578125" style="130" customWidth="1"/>
    <col min="3591" max="3591" width="10" style="130" customWidth="1"/>
    <col min="3592" max="3592" width="15.7109375" style="130" customWidth="1"/>
    <col min="3593" max="3593" width="18.140625" style="130" customWidth="1"/>
    <col min="3594" max="3594" width="19.28515625" style="130" customWidth="1"/>
    <col min="3595" max="3595" width="13.85546875" style="130" customWidth="1"/>
    <col min="3596" max="3598" width="11.5703125" style="130" customWidth="1"/>
    <col min="3599" max="3599" width="10.28515625" style="130" bestFit="1" customWidth="1"/>
    <col min="3600" max="3600" width="15.85546875" style="130" customWidth="1"/>
    <col min="3601" max="3601" width="17" style="130" customWidth="1"/>
    <col min="3602" max="3602" width="17.42578125" style="130" customWidth="1"/>
    <col min="3603" max="3603" width="10.140625" style="130" bestFit="1" customWidth="1"/>
    <col min="3604" max="3840" width="9" style="130"/>
    <col min="3841" max="3841" width="4.140625" style="130" customWidth="1"/>
    <col min="3842" max="3842" width="4.28515625" style="130" customWidth="1"/>
    <col min="3843" max="3843" width="13.5703125" style="130" customWidth="1"/>
    <col min="3844" max="3844" width="65" style="130" customWidth="1"/>
    <col min="3845" max="3845" width="6.7109375" style="130" customWidth="1"/>
    <col min="3846" max="3846" width="8.42578125" style="130" customWidth="1"/>
    <col min="3847" max="3847" width="10" style="130" customWidth="1"/>
    <col min="3848" max="3848" width="15.7109375" style="130" customWidth="1"/>
    <col min="3849" max="3849" width="18.140625" style="130" customWidth="1"/>
    <col min="3850" max="3850" width="19.28515625" style="130" customWidth="1"/>
    <col min="3851" max="3851" width="13.85546875" style="130" customWidth="1"/>
    <col min="3852" max="3854" width="11.5703125" style="130" customWidth="1"/>
    <col min="3855" max="3855" width="10.28515625" style="130" bestFit="1" customWidth="1"/>
    <col min="3856" max="3856" width="15.85546875" style="130" customWidth="1"/>
    <col min="3857" max="3857" width="17" style="130" customWidth="1"/>
    <col min="3858" max="3858" width="17.42578125" style="130" customWidth="1"/>
    <col min="3859" max="3859" width="10.140625" style="130" bestFit="1" customWidth="1"/>
    <col min="3860" max="4096" width="9" style="130"/>
    <col min="4097" max="4097" width="4.140625" style="130" customWidth="1"/>
    <col min="4098" max="4098" width="4.28515625" style="130" customWidth="1"/>
    <col min="4099" max="4099" width="13.5703125" style="130" customWidth="1"/>
    <col min="4100" max="4100" width="65" style="130" customWidth="1"/>
    <col min="4101" max="4101" width="6.7109375" style="130" customWidth="1"/>
    <col min="4102" max="4102" width="8.42578125" style="130" customWidth="1"/>
    <col min="4103" max="4103" width="10" style="130" customWidth="1"/>
    <col min="4104" max="4104" width="15.7109375" style="130" customWidth="1"/>
    <col min="4105" max="4105" width="18.140625" style="130" customWidth="1"/>
    <col min="4106" max="4106" width="19.28515625" style="130" customWidth="1"/>
    <col min="4107" max="4107" width="13.85546875" style="130" customWidth="1"/>
    <col min="4108" max="4110" width="11.5703125" style="130" customWidth="1"/>
    <col min="4111" max="4111" width="10.28515625" style="130" bestFit="1" customWidth="1"/>
    <col min="4112" max="4112" width="15.85546875" style="130" customWidth="1"/>
    <col min="4113" max="4113" width="17" style="130" customWidth="1"/>
    <col min="4114" max="4114" width="17.42578125" style="130" customWidth="1"/>
    <col min="4115" max="4115" width="10.140625" style="130" bestFit="1" customWidth="1"/>
    <col min="4116" max="4352" width="9" style="130"/>
    <col min="4353" max="4353" width="4.140625" style="130" customWidth="1"/>
    <col min="4354" max="4354" width="4.28515625" style="130" customWidth="1"/>
    <col min="4355" max="4355" width="13.5703125" style="130" customWidth="1"/>
    <col min="4356" max="4356" width="65" style="130" customWidth="1"/>
    <col min="4357" max="4357" width="6.7109375" style="130" customWidth="1"/>
    <col min="4358" max="4358" width="8.42578125" style="130" customWidth="1"/>
    <col min="4359" max="4359" width="10" style="130" customWidth="1"/>
    <col min="4360" max="4360" width="15.7109375" style="130" customWidth="1"/>
    <col min="4361" max="4361" width="18.140625" style="130" customWidth="1"/>
    <col min="4362" max="4362" width="19.28515625" style="130" customWidth="1"/>
    <col min="4363" max="4363" width="13.85546875" style="130" customWidth="1"/>
    <col min="4364" max="4366" width="11.5703125" style="130" customWidth="1"/>
    <col min="4367" max="4367" width="10.28515625" style="130" bestFit="1" customWidth="1"/>
    <col min="4368" max="4368" width="15.85546875" style="130" customWidth="1"/>
    <col min="4369" max="4369" width="17" style="130" customWidth="1"/>
    <col min="4370" max="4370" width="17.42578125" style="130" customWidth="1"/>
    <col min="4371" max="4371" width="10.140625" style="130" bestFit="1" customWidth="1"/>
    <col min="4372" max="4608" width="9" style="130"/>
    <col min="4609" max="4609" width="4.140625" style="130" customWidth="1"/>
    <col min="4610" max="4610" width="4.28515625" style="130" customWidth="1"/>
    <col min="4611" max="4611" width="13.5703125" style="130" customWidth="1"/>
    <col min="4612" max="4612" width="65" style="130" customWidth="1"/>
    <col min="4613" max="4613" width="6.7109375" style="130" customWidth="1"/>
    <col min="4614" max="4614" width="8.42578125" style="130" customWidth="1"/>
    <col min="4615" max="4615" width="10" style="130" customWidth="1"/>
    <col min="4616" max="4616" width="15.7109375" style="130" customWidth="1"/>
    <col min="4617" max="4617" width="18.140625" style="130" customWidth="1"/>
    <col min="4618" max="4618" width="19.28515625" style="130" customWidth="1"/>
    <col min="4619" max="4619" width="13.85546875" style="130" customWidth="1"/>
    <col min="4620" max="4622" width="11.5703125" style="130" customWidth="1"/>
    <col min="4623" max="4623" width="10.28515625" style="130" bestFit="1" customWidth="1"/>
    <col min="4624" max="4624" width="15.85546875" style="130" customWidth="1"/>
    <col min="4625" max="4625" width="17" style="130" customWidth="1"/>
    <col min="4626" max="4626" width="17.42578125" style="130" customWidth="1"/>
    <col min="4627" max="4627" width="10.140625" style="130" bestFit="1" customWidth="1"/>
    <col min="4628" max="4864" width="9" style="130"/>
    <col min="4865" max="4865" width="4.140625" style="130" customWidth="1"/>
    <col min="4866" max="4866" width="4.28515625" style="130" customWidth="1"/>
    <col min="4867" max="4867" width="13.5703125" style="130" customWidth="1"/>
    <col min="4868" max="4868" width="65" style="130" customWidth="1"/>
    <col min="4869" max="4869" width="6.7109375" style="130" customWidth="1"/>
    <col min="4870" max="4870" width="8.42578125" style="130" customWidth="1"/>
    <col min="4871" max="4871" width="10" style="130" customWidth="1"/>
    <col min="4872" max="4872" width="15.7109375" style="130" customWidth="1"/>
    <col min="4873" max="4873" width="18.140625" style="130" customWidth="1"/>
    <col min="4874" max="4874" width="19.28515625" style="130" customWidth="1"/>
    <col min="4875" max="4875" width="13.85546875" style="130" customWidth="1"/>
    <col min="4876" max="4878" width="11.5703125" style="130" customWidth="1"/>
    <col min="4879" max="4879" width="10.28515625" style="130" bestFit="1" customWidth="1"/>
    <col min="4880" max="4880" width="15.85546875" style="130" customWidth="1"/>
    <col min="4881" max="4881" width="17" style="130" customWidth="1"/>
    <col min="4882" max="4882" width="17.42578125" style="130" customWidth="1"/>
    <col min="4883" max="4883" width="10.140625" style="130" bestFit="1" customWidth="1"/>
    <col min="4884" max="5120" width="9" style="130"/>
    <col min="5121" max="5121" width="4.140625" style="130" customWidth="1"/>
    <col min="5122" max="5122" width="4.28515625" style="130" customWidth="1"/>
    <col min="5123" max="5123" width="13.5703125" style="130" customWidth="1"/>
    <col min="5124" max="5124" width="65" style="130" customWidth="1"/>
    <col min="5125" max="5125" width="6.7109375" style="130" customWidth="1"/>
    <col min="5126" max="5126" width="8.42578125" style="130" customWidth="1"/>
    <col min="5127" max="5127" width="10" style="130" customWidth="1"/>
    <col min="5128" max="5128" width="15.7109375" style="130" customWidth="1"/>
    <col min="5129" max="5129" width="18.140625" style="130" customWidth="1"/>
    <col min="5130" max="5130" width="19.28515625" style="130" customWidth="1"/>
    <col min="5131" max="5131" width="13.85546875" style="130" customWidth="1"/>
    <col min="5132" max="5134" width="11.5703125" style="130" customWidth="1"/>
    <col min="5135" max="5135" width="10.28515625" style="130" bestFit="1" customWidth="1"/>
    <col min="5136" max="5136" width="15.85546875" style="130" customWidth="1"/>
    <col min="5137" max="5137" width="17" style="130" customWidth="1"/>
    <col min="5138" max="5138" width="17.42578125" style="130" customWidth="1"/>
    <col min="5139" max="5139" width="10.140625" style="130" bestFit="1" customWidth="1"/>
    <col min="5140" max="5376" width="9" style="130"/>
    <col min="5377" max="5377" width="4.140625" style="130" customWidth="1"/>
    <col min="5378" max="5378" width="4.28515625" style="130" customWidth="1"/>
    <col min="5379" max="5379" width="13.5703125" style="130" customWidth="1"/>
    <col min="5380" max="5380" width="65" style="130" customWidth="1"/>
    <col min="5381" max="5381" width="6.7109375" style="130" customWidth="1"/>
    <col min="5382" max="5382" width="8.42578125" style="130" customWidth="1"/>
    <col min="5383" max="5383" width="10" style="130" customWidth="1"/>
    <col min="5384" max="5384" width="15.7109375" style="130" customWidth="1"/>
    <col min="5385" max="5385" width="18.140625" style="130" customWidth="1"/>
    <col min="5386" max="5386" width="19.28515625" style="130" customWidth="1"/>
    <col min="5387" max="5387" width="13.85546875" style="130" customWidth="1"/>
    <col min="5388" max="5390" width="11.5703125" style="130" customWidth="1"/>
    <col min="5391" max="5391" width="10.28515625" style="130" bestFit="1" customWidth="1"/>
    <col min="5392" max="5392" width="15.85546875" style="130" customWidth="1"/>
    <col min="5393" max="5393" width="17" style="130" customWidth="1"/>
    <col min="5394" max="5394" width="17.42578125" style="130" customWidth="1"/>
    <col min="5395" max="5395" width="10.140625" style="130" bestFit="1" customWidth="1"/>
    <col min="5396" max="5632" width="9" style="130"/>
    <col min="5633" max="5633" width="4.140625" style="130" customWidth="1"/>
    <col min="5634" max="5634" width="4.28515625" style="130" customWidth="1"/>
    <col min="5635" max="5635" width="13.5703125" style="130" customWidth="1"/>
    <col min="5636" max="5636" width="65" style="130" customWidth="1"/>
    <col min="5637" max="5637" width="6.7109375" style="130" customWidth="1"/>
    <col min="5638" max="5638" width="8.42578125" style="130" customWidth="1"/>
    <col min="5639" max="5639" width="10" style="130" customWidth="1"/>
    <col min="5640" max="5640" width="15.7109375" style="130" customWidth="1"/>
    <col min="5641" max="5641" width="18.140625" style="130" customWidth="1"/>
    <col min="5642" max="5642" width="19.28515625" style="130" customWidth="1"/>
    <col min="5643" max="5643" width="13.85546875" style="130" customWidth="1"/>
    <col min="5644" max="5646" width="11.5703125" style="130" customWidth="1"/>
    <col min="5647" max="5647" width="10.28515625" style="130" bestFit="1" customWidth="1"/>
    <col min="5648" max="5648" width="15.85546875" style="130" customWidth="1"/>
    <col min="5649" max="5649" width="17" style="130" customWidth="1"/>
    <col min="5650" max="5650" width="17.42578125" style="130" customWidth="1"/>
    <col min="5651" max="5651" width="10.140625" style="130" bestFit="1" customWidth="1"/>
    <col min="5652" max="5888" width="9" style="130"/>
    <col min="5889" max="5889" width="4.140625" style="130" customWidth="1"/>
    <col min="5890" max="5890" width="4.28515625" style="130" customWidth="1"/>
    <col min="5891" max="5891" width="13.5703125" style="130" customWidth="1"/>
    <col min="5892" max="5892" width="65" style="130" customWidth="1"/>
    <col min="5893" max="5893" width="6.7109375" style="130" customWidth="1"/>
    <col min="5894" max="5894" width="8.42578125" style="130" customWidth="1"/>
    <col min="5895" max="5895" width="10" style="130" customWidth="1"/>
    <col min="5896" max="5896" width="15.7109375" style="130" customWidth="1"/>
    <col min="5897" max="5897" width="18.140625" style="130" customWidth="1"/>
    <col min="5898" max="5898" width="19.28515625" style="130" customWidth="1"/>
    <col min="5899" max="5899" width="13.85546875" style="130" customWidth="1"/>
    <col min="5900" max="5902" width="11.5703125" style="130" customWidth="1"/>
    <col min="5903" max="5903" width="10.28515625" style="130" bestFit="1" customWidth="1"/>
    <col min="5904" max="5904" width="15.85546875" style="130" customWidth="1"/>
    <col min="5905" max="5905" width="17" style="130" customWidth="1"/>
    <col min="5906" max="5906" width="17.42578125" style="130" customWidth="1"/>
    <col min="5907" max="5907" width="10.140625" style="130" bestFit="1" customWidth="1"/>
    <col min="5908" max="6144" width="9" style="130"/>
    <col min="6145" max="6145" width="4.140625" style="130" customWidth="1"/>
    <col min="6146" max="6146" width="4.28515625" style="130" customWidth="1"/>
    <col min="6147" max="6147" width="13.5703125" style="130" customWidth="1"/>
    <col min="6148" max="6148" width="65" style="130" customWidth="1"/>
    <col min="6149" max="6149" width="6.7109375" style="130" customWidth="1"/>
    <col min="6150" max="6150" width="8.42578125" style="130" customWidth="1"/>
    <col min="6151" max="6151" width="10" style="130" customWidth="1"/>
    <col min="6152" max="6152" width="15.7109375" style="130" customWidth="1"/>
    <col min="6153" max="6153" width="18.140625" style="130" customWidth="1"/>
    <col min="6154" max="6154" width="19.28515625" style="130" customWidth="1"/>
    <col min="6155" max="6155" width="13.85546875" style="130" customWidth="1"/>
    <col min="6156" max="6158" width="11.5703125" style="130" customWidth="1"/>
    <col min="6159" max="6159" width="10.28515625" style="130" bestFit="1" customWidth="1"/>
    <col min="6160" max="6160" width="15.85546875" style="130" customWidth="1"/>
    <col min="6161" max="6161" width="17" style="130" customWidth="1"/>
    <col min="6162" max="6162" width="17.42578125" style="130" customWidth="1"/>
    <col min="6163" max="6163" width="10.140625" style="130" bestFit="1" customWidth="1"/>
    <col min="6164" max="6400" width="9" style="130"/>
    <col min="6401" max="6401" width="4.140625" style="130" customWidth="1"/>
    <col min="6402" max="6402" width="4.28515625" style="130" customWidth="1"/>
    <col min="6403" max="6403" width="13.5703125" style="130" customWidth="1"/>
    <col min="6404" max="6404" width="65" style="130" customWidth="1"/>
    <col min="6405" max="6405" width="6.7109375" style="130" customWidth="1"/>
    <col min="6406" max="6406" width="8.42578125" style="130" customWidth="1"/>
    <col min="6407" max="6407" width="10" style="130" customWidth="1"/>
    <col min="6408" max="6408" width="15.7109375" style="130" customWidth="1"/>
    <col min="6409" max="6409" width="18.140625" style="130" customWidth="1"/>
    <col min="6410" max="6410" width="19.28515625" style="130" customWidth="1"/>
    <col min="6411" max="6411" width="13.85546875" style="130" customWidth="1"/>
    <col min="6412" max="6414" width="11.5703125" style="130" customWidth="1"/>
    <col min="6415" max="6415" width="10.28515625" style="130" bestFit="1" customWidth="1"/>
    <col min="6416" max="6416" width="15.85546875" style="130" customWidth="1"/>
    <col min="6417" max="6417" width="17" style="130" customWidth="1"/>
    <col min="6418" max="6418" width="17.42578125" style="130" customWidth="1"/>
    <col min="6419" max="6419" width="10.140625" style="130" bestFit="1" customWidth="1"/>
    <col min="6420" max="6656" width="9" style="130"/>
    <col min="6657" max="6657" width="4.140625" style="130" customWidth="1"/>
    <col min="6658" max="6658" width="4.28515625" style="130" customWidth="1"/>
    <col min="6659" max="6659" width="13.5703125" style="130" customWidth="1"/>
    <col min="6660" max="6660" width="65" style="130" customWidth="1"/>
    <col min="6661" max="6661" width="6.7109375" style="130" customWidth="1"/>
    <col min="6662" max="6662" width="8.42578125" style="130" customWidth="1"/>
    <col min="6663" max="6663" width="10" style="130" customWidth="1"/>
    <col min="6664" max="6664" width="15.7109375" style="130" customWidth="1"/>
    <col min="6665" max="6665" width="18.140625" style="130" customWidth="1"/>
    <col min="6666" max="6666" width="19.28515625" style="130" customWidth="1"/>
    <col min="6667" max="6667" width="13.85546875" style="130" customWidth="1"/>
    <col min="6668" max="6670" width="11.5703125" style="130" customWidth="1"/>
    <col min="6671" max="6671" width="10.28515625" style="130" bestFit="1" customWidth="1"/>
    <col min="6672" max="6672" width="15.85546875" style="130" customWidth="1"/>
    <col min="6673" max="6673" width="17" style="130" customWidth="1"/>
    <col min="6674" max="6674" width="17.42578125" style="130" customWidth="1"/>
    <col min="6675" max="6675" width="10.140625" style="130" bestFit="1" customWidth="1"/>
    <col min="6676" max="6912" width="9" style="130"/>
    <col min="6913" max="6913" width="4.140625" style="130" customWidth="1"/>
    <col min="6914" max="6914" width="4.28515625" style="130" customWidth="1"/>
    <col min="6915" max="6915" width="13.5703125" style="130" customWidth="1"/>
    <col min="6916" max="6916" width="65" style="130" customWidth="1"/>
    <col min="6917" max="6917" width="6.7109375" style="130" customWidth="1"/>
    <col min="6918" max="6918" width="8.42578125" style="130" customWidth="1"/>
    <col min="6919" max="6919" width="10" style="130" customWidth="1"/>
    <col min="6920" max="6920" width="15.7109375" style="130" customWidth="1"/>
    <col min="6921" max="6921" width="18.140625" style="130" customWidth="1"/>
    <col min="6922" max="6922" width="19.28515625" style="130" customWidth="1"/>
    <col min="6923" max="6923" width="13.85546875" style="130" customWidth="1"/>
    <col min="6924" max="6926" width="11.5703125" style="130" customWidth="1"/>
    <col min="6927" max="6927" width="10.28515625" style="130" bestFit="1" customWidth="1"/>
    <col min="6928" max="6928" width="15.85546875" style="130" customWidth="1"/>
    <col min="6929" max="6929" width="17" style="130" customWidth="1"/>
    <col min="6930" max="6930" width="17.42578125" style="130" customWidth="1"/>
    <col min="6931" max="6931" width="10.140625" style="130" bestFit="1" customWidth="1"/>
    <col min="6932" max="7168" width="9" style="130"/>
    <col min="7169" max="7169" width="4.140625" style="130" customWidth="1"/>
    <col min="7170" max="7170" width="4.28515625" style="130" customWidth="1"/>
    <col min="7171" max="7171" width="13.5703125" style="130" customWidth="1"/>
    <col min="7172" max="7172" width="65" style="130" customWidth="1"/>
    <col min="7173" max="7173" width="6.7109375" style="130" customWidth="1"/>
    <col min="7174" max="7174" width="8.42578125" style="130" customWidth="1"/>
    <col min="7175" max="7175" width="10" style="130" customWidth="1"/>
    <col min="7176" max="7176" width="15.7109375" style="130" customWidth="1"/>
    <col min="7177" max="7177" width="18.140625" style="130" customWidth="1"/>
    <col min="7178" max="7178" width="19.28515625" style="130" customWidth="1"/>
    <col min="7179" max="7179" width="13.85546875" style="130" customWidth="1"/>
    <col min="7180" max="7182" width="11.5703125" style="130" customWidth="1"/>
    <col min="7183" max="7183" width="10.28515625" style="130" bestFit="1" customWidth="1"/>
    <col min="7184" max="7184" width="15.85546875" style="130" customWidth="1"/>
    <col min="7185" max="7185" width="17" style="130" customWidth="1"/>
    <col min="7186" max="7186" width="17.42578125" style="130" customWidth="1"/>
    <col min="7187" max="7187" width="10.140625" style="130" bestFit="1" customWidth="1"/>
    <col min="7188" max="7424" width="9" style="130"/>
    <col min="7425" max="7425" width="4.140625" style="130" customWidth="1"/>
    <col min="7426" max="7426" width="4.28515625" style="130" customWidth="1"/>
    <col min="7427" max="7427" width="13.5703125" style="130" customWidth="1"/>
    <col min="7428" max="7428" width="65" style="130" customWidth="1"/>
    <col min="7429" max="7429" width="6.7109375" style="130" customWidth="1"/>
    <col min="7430" max="7430" width="8.42578125" style="130" customWidth="1"/>
    <col min="7431" max="7431" width="10" style="130" customWidth="1"/>
    <col min="7432" max="7432" width="15.7109375" style="130" customWidth="1"/>
    <col min="7433" max="7433" width="18.140625" style="130" customWidth="1"/>
    <col min="7434" max="7434" width="19.28515625" style="130" customWidth="1"/>
    <col min="7435" max="7435" width="13.85546875" style="130" customWidth="1"/>
    <col min="7436" max="7438" width="11.5703125" style="130" customWidth="1"/>
    <col min="7439" max="7439" width="10.28515625" style="130" bestFit="1" customWidth="1"/>
    <col min="7440" max="7440" width="15.85546875" style="130" customWidth="1"/>
    <col min="7441" max="7441" width="17" style="130" customWidth="1"/>
    <col min="7442" max="7442" width="17.42578125" style="130" customWidth="1"/>
    <col min="7443" max="7443" width="10.140625" style="130" bestFit="1" customWidth="1"/>
    <col min="7444" max="7680" width="9" style="130"/>
    <col min="7681" max="7681" width="4.140625" style="130" customWidth="1"/>
    <col min="7682" max="7682" width="4.28515625" style="130" customWidth="1"/>
    <col min="7683" max="7683" width="13.5703125" style="130" customWidth="1"/>
    <col min="7684" max="7684" width="65" style="130" customWidth="1"/>
    <col min="7685" max="7685" width="6.7109375" style="130" customWidth="1"/>
    <col min="7686" max="7686" width="8.42578125" style="130" customWidth="1"/>
    <col min="7687" max="7687" width="10" style="130" customWidth="1"/>
    <col min="7688" max="7688" width="15.7109375" style="130" customWidth="1"/>
    <col min="7689" max="7689" width="18.140625" style="130" customWidth="1"/>
    <col min="7690" max="7690" width="19.28515625" style="130" customWidth="1"/>
    <col min="7691" max="7691" width="13.85546875" style="130" customWidth="1"/>
    <col min="7692" max="7694" width="11.5703125" style="130" customWidth="1"/>
    <col min="7695" max="7695" width="10.28515625" style="130" bestFit="1" customWidth="1"/>
    <col min="7696" max="7696" width="15.85546875" style="130" customWidth="1"/>
    <col min="7697" max="7697" width="17" style="130" customWidth="1"/>
    <col min="7698" max="7698" width="17.42578125" style="130" customWidth="1"/>
    <col min="7699" max="7699" width="10.140625" style="130" bestFit="1" customWidth="1"/>
    <col min="7700" max="7936" width="9" style="130"/>
    <col min="7937" max="7937" width="4.140625" style="130" customWidth="1"/>
    <col min="7938" max="7938" width="4.28515625" style="130" customWidth="1"/>
    <col min="7939" max="7939" width="13.5703125" style="130" customWidth="1"/>
    <col min="7940" max="7940" width="65" style="130" customWidth="1"/>
    <col min="7941" max="7941" width="6.7109375" style="130" customWidth="1"/>
    <col min="7942" max="7942" width="8.42578125" style="130" customWidth="1"/>
    <col min="7943" max="7943" width="10" style="130" customWidth="1"/>
    <col min="7944" max="7944" width="15.7109375" style="130" customWidth="1"/>
    <col min="7945" max="7945" width="18.140625" style="130" customWidth="1"/>
    <col min="7946" max="7946" width="19.28515625" style="130" customWidth="1"/>
    <col min="7947" max="7947" width="13.85546875" style="130" customWidth="1"/>
    <col min="7948" max="7950" width="11.5703125" style="130" customWidth="1"/>
    <col min="7951" max="7951" width="10.28515625" style="130" bestFit="1" customWidth="1"/>
    <col min="7952" max="7952" width="15.85546875" style="130" customWidth="1"/>
    <col min="7953" max="7953" width="17" style="130" customWidth="1"/>
    <col min="7954" max="7954" width="17.42578125" style="130" customWidth="1"/>
    <col min="7955" max="7955" width="10.140625" style="130" bestFit="1" customWidth="1"/>
    <col min="7956" max="8192" width="9" style="130"/>
    <col min="8193" max="8193" width="4.140625" style="130" customWidth="1"/>
    <col min="8194" max="8194" width="4.28515625" style="130" customWidth="1"/>
    <col min="8195" max="8195" width="13.5703125" style="130" customWidth="1"/>
    <col min="8196" max="8196" width="65" style="130" customWidth="1"/>
    <col min="8197" max="8197" width="6.7109375" style="130" customWidth="1"/>
    <col min="8198" max="8198" width="8.42578125" style="130" customWidth="1"/>
    <col min="8199" max="8199" width="10" style="130" customWidth="1"/>
    <col min="8200" max="8200" width="15.7109375" style="130" customWidth="1"/>
    <col min="8201" max="8201" width="18.140625" style="130" customWidth="1"/>
    <col min="8202" max="8202" width="19.28515625" style="130" customWidth="1"/>
    <col min="8203" max="8203" width="13.85546875" style="130" customWidth="1"/>
    <col min="8204" max="8206" width="11.5703125" style="130" customWidth="1"/>
    <col min="8207" max="8207" width="10.28515625" style="130" bestFit="1" customWidth="1"/>
    <col min="8208" max="8208" width="15.85546875" style="130" customWidth="1"/>
    <col min="8209" max="8209" width="17" style="130" customWidth="1"/>
    <col min="8210" max="8210" width="17.42578125" style="130" customWidth="1"/>
    <col min="8211" max="8211" width="10.140625" style="130" bestFit="1" customWidth="1"/>
    <col min="8212" max="8448" width="9" style="130"/>
    <col min="8449" max="8449" width="4.140625" style="130" customWidth="1"/>
    <col min="8450" max="8450" width="4.28515625" style="130" customWidth="1"/>
    <col min="8451" max="8451" width="13.5703125" style="130" customWidth="1"/>
    <col min="8452" max="8452" width="65" style="130" customWidth="1"/>
    <col min="8453" max="8453" width="6.7109375" style="130" customWidth="1"/>
    <col min="8454" max="8454" width="8.42578125" style="130" customWidth="1"/>
    <col min="8455" max="8455" width="10" style="130" customWidth="1"/>
    <col min="8456" max="8456" width="15.7109375" style="130" customWidth="1"/>
    <col min="8457" max="8457" width="18.140625" style="130" customWidth="1"/>
    <col min="8458" max="8458" width="19.28515625" style="130" customWidth="1"/>
    <col min="8459" max="8459" width="13.85546875" style="130" customWidth="1"/>
    <col min="8460" max="8462" width="11.5703125" style="130" customWidth="1"/>
    <col min="8463" max="8463" width="10.28515625" style="130" bestFit="1" customWidth="1"/>
    <col min="8464" max="8464" width="15.85546875" style="130" customWidth="1"/>
    <col min="8465" max="8465" width="17" style="130" customWidth="1"/>
    <col min="8466" max="8466" width="17.42578125" style="130" customWidth="1"/>
    <col min="8467" max="8467" width="10.140625" style="130" bestFit="1" customWidth="1"/>
    <col min="8468" max="8704" width="9" style="130"/>
    <col min="8705" max="8705" width="4.140625" style="130" customWidth="1"/>
    <col min="8706" max="8706" width="4.28515625" style="130" customWidth="1"/>
    <col min="8707" max="8707" width="13.5703125" style="130" customWidth="1"/>
    <col min="8708" max="8708" width="65" style="130" customWidth="1"/>
    <col min="8709" max="8709" width="6.7109375" style="130" customWidth="1"/>
    <col min="8710" max="8710" width="8.42578125" style="130" customWidth="1"/>
    <col min="8711" max="8711" width="10" style="130" customWidth="1"/>
    <col min="8712" max="8712" width="15.7109375" style="130" customWidth="1"/>
    <col min="8713" max="8713" width="18.140625" style="130" customWidth="1"/>
    <col min="8714" max="8714" width="19.28515625" style="130" customWidth="1"/>
    <col min="8715" max="8715" width="13.85546875" style="130" customWidth="1"/>
    <col min="8716" max="8718" width="11.5703125" style="130" customWidth="1"/>
    <col min="8719" max="8719" width="10.28515625" style="130" bestFit="1" customWidth="1"/>
    <col min="8720" max="8720" width="15.85546875" style="130" customWidth="1"/>
    <col min="8721" max="8721" width="17" style="130" customWidth="1"/>
    <col min="8722" max="8722" width="17.42578125" style="130" customWidth="1"/>
    <col min="8723" max="8723" width="10.140625" style="130" bestFit="1" customWidth="1"/>
    <col min="8724" max="8960" width="9" style="130"/>
    <col min="8961" max="8961" width="4.140625" style="130" customWidth="1"/>
    <col min="8962" max="8962" width="4.28515625" style="130" customWidth="1"/>
    <col min="8963" max="8963" width="13.5703125" style="130" customWidth="1"/>
    <col min="8964" max="8964" width="65" style="130" customWidth="1"/>
    <col min="8965" max="8965" width="6.7109375" style="130" customWidth="1"/>
    <col min="8966" max="8966" width="8.42578125" style="130" customWidth="1"/>
    <col min="8967" max="8967" width="10" style="130" customWidth="1"/>
    <col min="8968" max="8968" width="15.7109375" style="130" customWidth="1"/>
    <col min="8969" max="8969" width="18.140625" style="130" customWidth="1"/>
    <col min="8970" max="8970" width="19.28515625" style="130" customWidth="1"/>
    <col min="8971" max="8971" width="13.85546875" style="130" customWidth="1"/>
    <col min="8972" max="8974" width="11.5703125" style="130" customWidth="1"/>
    <col min="8975" max="8975" width="10.28515625" style="130" bestFit="1" customWidth="1"/>
    <col min="8976" max="8976" width="15.85546875" style="130" customWidth="1"/>
    <col min="8977" max="8977" width="17" style="130" customWidth="1"/>
    <col min="8978" max="8978" width="17.42578125" style="130" customWidth="1"/>
    <col min="8979" max="8979" width="10.140625" style="130" bestFit="1" customWidth="1"/>
    <col min="8980" max="9216" width="9" style="130"/>
    <col min="9217" max="9217" width="4.140625" style="130" customWidth="1"/>
    <col min="9218" max="9218" width="4.28515625" style="130" customWidth="1"/>
    <col min="9219" max="9219" width="13.5703125" style="130" customWidth="1"/>
    <col min="9220" max="9220" width="65" style="130" customWidth="1"/>
    <col min="9221" max="9221" width="6.7109375" style="130" customWidth="1"/>
    <col min="9222" max="9222" width="8.42578125" style="130" customWidth="1"/>
    <col min="9223" max="9223" width="10" style="130" customWidth="1"/>
    <col min="9224" max="9224" width="15.7109375" style="130" customWidth="1"/>
    <col min="9225" max="9225" width="18.140625" style="130" customWidth="1"/>
    <col min="9226" max="9226" width="19.28515625" style="130" customWidth="1"/>
    <col min="9227" max="9227" width="13.85546875" style="130" customWidth="1"/>
    <col min="9228" max="9230" width="11.5703125" style="130" customWidth="1"/>
    <col min="9231" max="9231" width="10.28515625" style="130" bestFit="1" customWidth="1"/>
    <col min="9232" max="9232" width="15.85546875" style="130" customWidth="1"/>
    <col min="9233" max="9233" width="17" style="130" customWidth="1"/>
    <col min="9234" max="9234" width="17.42578125" style="130" customWidth="1"/>
    <col min="9235" max="9235" width="10.140625" style="130" bestFit="1" customWidth="1"/>
    <col min="9236" max="9472" width="9" style="130"/>
    <col min="9473" max="9473" width="4.140625" style="130" customWidth="1"/>
    <col min="9474" max="9474" width="4.28515625" style="130" customWidth="1"/>
    <col min="9475" max="9475" width="13.5703125" style="130" customWidth="1"/>
    <col min="9476" max="9476" width="65" style="130" customWidth="1"/>
    <col min="9477" max="9477" width="6.7109375" style="130" customWidth="1"/>
    <col min="9478" max="9478" width="8.42578125" style="130" customWidth="1"/>
    <col min="9479" max="9479" width="10" style="130" customWidth="1"/>
    <col min="9480" max="9480" width="15.7109375" style="130" customWidth="1"/>
    <col min="9481" max="9481" width="18.140625" style="130" customWidth="1"/>
    <col min="9482" max="9482" width="19.28515625" style="130" customWidth="1"/>
    <col min="9483" max="9483" width="13.85546875" style="130" customWidth="1"/>
    <col min="9484" max="9486" width="11.5703125" style="130" customWidth="1"/>
    <col min="9487" max="9487" width="10.28515625" style="130" bestFit="1" customWidth="1"/>
    <col min="9488" max="9488" width="15.85546875" style="130" customWidth="1"/>
    <col min="9489" max="9489" width="17" style="130" customWidth="1"/>
    <col min="9490" max="9490" width="17.42578125" style="130" customWidth="1"/>
    <col min="9491" max="9491" width="10.140625" style="130" bestFit="1" customWidth="1"/>
    <col min="9492" max="9728" width="9" style="130"/>
    <col min="9729" max="9729" width="4.140625" style="130" customWidth="1"/>
    <col min="9730" max="9730" width="4.28515625" style="130" customWidth="1"/>
    <col min="9731" max="9731" width="13.5703125" style="130" customWidth="1"/>
    <col min="9732" max="9732" width="65" style="130" customWidth="1"/>
    <col min="9733" max="9733" width="6.7109375" style="130" customWidth="1"/>
    <col min="9734" max="9734" width="8.42578125" style="130" customWidth="1"/>
    <col min="9735" max="9735" width="10" style="130" customWidth="1"/>
    <col min="9736" max="9736" width="15.7109375" style="130" customWidth="1"/>
    <col min="9737" max="9737" width="18.140625" style="130" customWidth="1"/>
    <col min="9738" max="9738" width="19.28515625" style="130" customWidth="1"/>
    <col min="9739" max="9739" width="13.85546875" style="130" customWidth="1"/>
    <col min="9740" max="9742" width="11.5703125" style="130" customWidth="1"/>
    <col min="9743" max="9743" width="10.28515625" style="130" bestFit="1" customWidth="1"/>
    <col min="9744" max="9744" width="15.85546875" style="130" customWidth="1"/>
    <col min="9745" max="9745" width="17" style="130" customWidth="1"/>
    <col min="9746" max="9746" width="17.42578125" style="130" customWidth="1"/>
    <col min="9747" max="9747" width="10.140625" style="130" bestFit="1" customWidth="1"/>
    <col min="9748" max="9984" width="9" style="130"/>
    <col min="9985" max="9985" width="4.140625" style="130" customWidth="1"/>
    <col min="9986" max="9986" width="4.28515625" style="130" customWidth="1"/>
    <col min="9987" max="9987" width="13.5703125" style="130" customWidth="1"/>
    <col min="9988" max="9988" width="65" style="130" customWidth="1"/>
    <col min="9989" max="9989" width="6.7109375" style="130" customWidth="1"/>
    <col min="9990" max="9990" width="8.42578125" style="130" customWidth="1"/>
    <col min="9991" max="9991" width="10" style="130" customWidth="1"/>
    <col min="9992" max="9992" width="15.7109375" style="130" customWidth="1"/>
    <col min="9993" max="9993" width="18.140625" style="130" customWidth="1"/>
    <col min="9994" max="9994" width="19.28515625" style="130" customWidth="1"/>
    <col min="9995" max="9995" width="13.85546875" style="130" customWidth="1"/>
    <col min="9996" max="9998" width="11.5703125" style="130" customWidth="1"/>
    <col min="9999" max="9999" width="10.28515625" style="130" bestFit="1" customWidth="1"/>
    <col min="10000" max="10000" width="15.85546875" style="130" customWidth="1"/>
    <col min="10001" max="10001" width="17" style="130" customWidth="1"/>
    <col min="10002" max="10002" width="17.42578125" style="130" customWidth="1"/>
    <col min="10003" max="10003" width="10.140625" style="130" bestFit="1" customWidth="1"/>
    <col min="10004" max="10240" width="9" style="130"/>
    <col min="10241" max="10241" width="4.140625" style="130" customWidth="1"/>
    <col min="10242" max="10242" width="4.28515625" style="130" customWidth="1"/>
    <col min="10243" max="10243" width="13.5703125" style="130" customWidth="1"/>
    <col min="10244" max="10244" width="65" style="130" customWidth="1"/>
    <col min="10245" max="10245" width="6.7109375" style="130" customWidth="1"/>
    <col min="10246" max="10246" width="8.42578125" style="130" customWidth="1"/>
    <col min="10247" max="10247" width="10" style="130" customWidth="1"/>
    <col min="10248" max="10248" width="15.7109375" style="130" customWidth="1"/>
    <col min="10249" max="10249" width="18.140625" style="130" customWidth="1"/>
    <col min="10250" max="10250" width="19.28515625" style="130" customWidth="1"/>
    <col min="10251" max="10251" width="13.85546875" style="130" customWidth="1"/>
    <col min="10252" max="10254" width="11.5703125" style="130" customWidth="1"/>
    <col min="10255" max="10255" width="10.28515625" style="130" bestFit="1" customWidth="1"/>
    <col min="10256" max="10256" width="15.85546875" style="130" customWidth="1"/>
    <col min="10257" max="10257" width="17" style="130" customWidth="1"/>
    <col min="10258" max="10258" width="17.42578125" style="130" customWidth="1"/>
    <col min="10259" max="10259" width="10.140625" style="130" bestFit="1" customWidth="1"/>
    <col min="10260" max="10496" width="9" style="130"/>
    <col min="10497" max="10497" width="4.140625" style="130" customWidth="1"/>
    <col min="10498" max="10498" width="4.28515625" style="130" customWidth="1"/>
    <col min="10499" max="10499" width="13.5703125" style="130" customWidth="1"/>
    <col min="10500" max="10500" width="65" style="130" customWidth="1"/>
    <col min="10501" max="10501" width="6.7109375" style="130" customWidth="1"/>
    <col min="10502" max="10502" width="8.42578125" style="130" customWidth="1"/>
    <col min="10503" max="10503" width="10" style="130" customWidth="1"/>
    <col min="10504" max="10504" width="15.7109375" style="130" customWidth="1"/>
    <col min="10505" max="10505" width="18.140625" style="130" customWidth="1"/>
    <col min="10506" max="10506" width="19.28515625" style="130" customWidth="1"/>
    <col min="10507" max="10507" width="13.85546875" style="130" customWidth="1"/>
    <col min="10508" max="10510" width="11.5703125" style="130" customWidth="1"/>
    <col min="10511" max="10511" width="10.28515625" style="130" bestFit="1" customWidth="1"/>
    <col min="10512" max="10512" width="15.85546875" style="130" customWidth="1"/>
    <col min="10513" max="10513" width="17" style="130" customWidth="1"/>
    <col min="10514" max="10514" width="17.42578125" style="130" customWidth="1"/>
    <col min="10515" max="10515" width="10.140625" style="130" bestFit="1" customWidth="1"/>
    <col min="10516" max="10752" width="9" style="130"/>
    <col min="10753" max="10753" width="4.140625" style="130" customWidth="1"/>
    <col min="10754" max="10754" width="4.28515625" style="130" customWidth="1"/>
    <col min="10755" max="10755" width="13.5703125" style="130" customWidth="1"/>
    <col min="10756" max="10756" width="65" style="130" customWidth="1"/>
    <col min="10757" max="10757" width="6.7109375" style="130" customWidth="1"/>
    <col min="10758" max="10758" width="8.42578125" style="130" customWidth="1"/>
    <col min="10759" max="10759" width="10" style="130" customWidth="1"/>
    <col min="10760" max="10760" width="15.7109375" style="130" customWidth="1"/>
    <col min="10761" max="10761" width="18.140625" style="130" customWidth="1"/>
    <col min="10762" max="10762" width="19.28515625" style="130" customWidth="1"/>
    <col min="10763" max="10763" width="13.85546875" style="130" customWidth="1"/>
    <col min="10764" max="10766" width="11.5703125" style="130" customWidth="1"/>
    <col min="10767" max="10767" width="10.28515625" style="130" bestFit="1" customWidth="1"/>
    <col min="10768" max="10768" width="15.85546875" style="130" customWidth="1"/>
    <col min="10769" max="10769" width="17" style="130" customWidth="1"/>
    <col min="10770" max="10770" width="17.42578125" style="130" customWidth="1"/>
    <col min="10771" max="10771" width="10.140625" style="130" bestFit="1" customWidth="1"/>
    <col min="10772" max="11008" width="9" style="130"/>
    <col min="11009" max="11009" width="4.140625" style="130" customWidth="1"/>
    <col min="11010" max="11010" width="4.28515625" style="130" customWidth="1"/>
    <col min="11011" max="11011" width="13.5703125" style="130" customWidth="1"/>
    <col min="11012" max="11012" width="65" style="130" customWidth="1"/>
    <col min="11013" max="11013" width="6.7109375" style="130" customWidth="1"/>
    <col min="11014" max="11014" width="8.42578125" style="130" customWidth="1"/>
    <col min="11015" max="11015" width="10" style="130" customWidth="1"/>
    <col min="11016" max="11016" width="15.7109375" style="130" customWidth="1"/>
    <col min="11017" max="11017" width="18.140625" style="130" customWidth="1"/>
    <col min="11018" max="11018" width="19.28515625" style="130" customWidth="1"/>
    <col min="11019" max="11019" width="13.85546875" style="130" customWidth="1"/>
    <col min="11020" max="11022" width="11.5703125" style="130" customWidth="1"/>
    <col min="11023" max="11023" width="10.28515625" style="130" bestFit="1" customWidth="1"/>
    <col min="11024" max="11024" width="15.85546875" style="130" customWidth="1"/>
    <col min="11025" max="11025" width="17" style="130" customWidth="1"/>
    <col min="11026" max="11026" width="17.42578125" style="130" customWidth="1"/>
    <col min="11027" max="11027" width="10.140625" style="130" bestFit="1" customWidth="1"/>
    <col min="11028" max="11264" width="9" style="130"/>
    <col min="11265" max="11265" width="4.140625" style="130" customWidth="1"/>
    <col min="11266" max="11266" width="4.28515625" style="130" customWidth="1"/>
    <col min="11267" max="11267" width="13.5703125" style="130" customWidth="1"/>
    <col min="11268" max="11268" width="65" style="130" customWidth="1"/>
    <col min="11269" max="11269" width="6.7109375" style="130" customWidth="1"/>
    <col min="11270" max="11270" width="8.42578125" style="130" customWidth="1"/>
    <col min="11271" max="11271" width="10" style="130" customWidth="1"/>
    <col min="11272" max="11272" width="15.7109375" style="130" customWidth="1"/>
    <col min="11273" max="11273" width="18.140625" style="130" customWidth="1"/>
    <col min="11274" max="11274" width="19.28515625" style="130" customWidth="1"/>
    <col min="11275" max="11275" width="13.85546875" style="130" customWidth="1"/>
    <col min="11276" max="11278" width="11.5703125" style="130" customWidth="1"/>
    <col min="11279" max="11279" width="10.28515625" style="130" bestFit="1" customWidth="1"/>
    <col min="11280" max="11280" width="15.85546875" style="130" customWidth="1"/>
    <col min="11281" max="11281" width="17" style="130" customWidth="1"/>
    <col min="11282" max="11282" width="17.42578125" style="130" customWidth="1"/>
    <col min="11283" max="11283" width="10.140625" style="130" bestFit="1" customWidth="1"/>
    <col min="11284" max="11520" width="9" style="130"/>
    <col min="11521" max="11521" width="4.140625" style="130" customWidth="1"/>
    <col min="11522" max="11522" width="4.28515625" style="130" customWidth="1"/>
    <col min="11523" max="11523" width="13.5703125" style="130" customWidth="1"/>
    <col min="11524" max="11524" width="65" style="130" customWidth="1"/>
    <col min="11525" max="11525" width="6.7109375" style="130" customWidth="1"/>
    <col min="11526" max="11526" width="8.42578125" style="130" customWidth="1"/>
    <col min="11527" max="11527" width="10" style="130" customWidth="1"/>
    <col min="11528" max="11528" width="15.7109375" style="130" customWidth="1"/>
    <col min="11529" max="11529" width="18.140625" style="130" customWidth="1"/>
    <col min="11530" max="11530" width="19.28515625" style="130" customWidth="1"/>
    <col min="11531" max="11531" width="13.85546875" style="130" customWidth="1"/>
    <col min="11532" max="11534" width="11.5703125" style="130" customWidth="1"/>
    <col min="11535" max="11535" width="10.28515625" style="130" bestFit="1" customWidth="1"/>
    <col min="11536" max="11536" width="15.85546875" style="130" customWidth="1"/>
    <col min="11537" max="11537" width="17" style="130" customWidth="1"/>
    <col min="11538" max="11538" width="17.42578125" style="130" customWidth="1"/>
    <col min="11539" max="11539" width="10.140625" style="130" bestFit="1" customWidth="1"/>
    <col min="11540" max="11776" width="9" style="130"/>
    <col min="11777" max="11777" width="4.140625" style="130" customWidth="1"/>
    <col min="11778" max="11778" width="4.28515625" style="130" customWidth="1"/>
    <col min="11779" max="11779" width="13.5703125" style="130" customWidth="1"/>
    <col min="11780" max="11780" width="65" style="130" customWidth="1"/>
    <col min="11781" max="11781" width="6.7109375" style="130" customWidth="1"/>
    <col min="11782" max="11782" width="8.42578125" style="130" customWidth="1"/>
    <col min="11783" max="11783" width="10" style="130" customWidth="1"/>
    <col min="11784" max="11784" width="15.7109375" style="130" customWidth="1"/>
    <col min="11785" max="11785" width="18.140625" style="130" customWidth="1"/>
    <col min="11786" max="11786" width="19.28515625" style="130" customWidth="1"/>
    <col min="11787" max="11787" width="13.85546875" style="130" customWidth="1"/>
    <col min="11788" max="11790" width="11.5703125" style="130" customWidth="1"/>
    <col min="11791" max="11791" width="10.28515625" style="130" bestFit="1" customWidth="1"/>
    <col min="11792" max="11792" width="15.85546875" style="130" customWidth="1"/>
    <col min="11793" max="11793" width="17" style="130" customWidth="1"/>
    <col min="11794" max="11794" width="17.42578125" style="130" customWidth="1"/>
    <col min="11795" max="11795" width="10.140625" style="130" bestFit="1" customWidth="1"/>
    <col min="11796" max="12032" width="9" style="130"/>
    <col min="12033" max="12033" width="4.140625" style="130" customWidth="1"/>
    <col min="12034" max="12034" width="4.28515625" style="130" customWidth="1"/>
    <col min="12035" max="12035" width="13.5703125" style="130" customWidth="1"/>
    <col min="12036" max="12036" width="65" style="130" customWidth="1"/>
    <col min="12037" max="12037" width="6.7109375" style="130" customWidth="1"/>
    <col min="12038" max="12038" width="8.42578125" style="130" customWidth="1"/>
    <col min="12039" max="12039" width="10" style="130" customWidth="1"/>
    <col min="12040" max="12040" width="15.7109375" style="130" customWidth="1"/>
    <col min="12041" max="12041" width="18.140625" style="130" customWidth="1"/>
    <col min="12042" max="12042" width="19.28515625" style="130" customWidth="1"/>
    <col min="12043" max="12043" width="13.85546875" style="130" customWidth="1"/>
    <col min="12044" max="12046" width="11.5703125" style="130" customWidth="1"/>
    <col min="12047" max="12047" width="10.28515625" style="130" bestFit="1" customWidth="1"/>
    <col min="12048" max="12048" width="15.85546875" style="130" customWidth="1"/>
    <col min="12049" max="12049" width="17" style="130" customWidth="1"/>
    <col min="12050" max="12050" width="17.42578125" style="130" customWidth="1"/>
    <col min="12051" max="12051" width="10.140625" style="130" bestFit="1" customWidth="1"/>
    <col min="12052" max="12288" width="9" style="130"/>
    <col min="12289" max="12289" width="4.140625" style="130" customWidth="1"/>
    <col min="12290" max="12290" width="4.28515625" style="130" customWidth="1"/>
    <col min="12291" max="12291" width="13.5703125" style="130" customWidth="1"/>
    <col min="12292" max="12292" width="65" style="130" customWidth="1"/>
    <col min="12293" max="12293" width="6.7109375" style="130" customWidth="1"/>
    <col min="12294" max="12294" width="8.42578125" style="130" customWidth="1"/>
    <col min="12295" max="12295" width="10" style="130" customWidth="1"/>
    <col min="12296" max="12296" width="15.7109375" style="130" customWidth="1"/>
    <col min="12297" max="12297" width="18.140625" style="130" customWidth="1"/>
    <col min="12298" max="12298" width="19.28515625" style="130" customWidth="1"/>
    <col min="12299" max="12299" width="13.85546875" style="130" customWidth="1"/>
    <col min="12300" max="12302" width="11.5703125" style="130" customWidth="1"/>
    <col min="12303" max="12303" width="10.28515625" style="130" bestFit="1" customWidth="1"/>
    <col min="12304" max="12304" width="15.85546875" style="130" customWidth="1"/>
    <col min="12305" max="12305" width="17" style="130" customWidth="1"/>
    <col min="12306" max="12306" width="17.42578125" style="130" customWidth="1"/>
    <col min="12307" max="12307" width="10.140625" style="130" bestFit="1" customWidth="1"/>
    <col min="12308" max="12544" width="9" style="130"/>
    <col min="12545" max="12545" width="4.140625" style="130" customWidth="1"/>
    <col min="12546" max="12546" width="4.28515625" style="130" customWidth="1"/>
    <col min="12547" max="12547" width="13.5703125" style="130" customWidth="1"/>
    <col min="12548" max="12548" width="65" style="130" customWidth="1"/>
    <col min="12549" max="12549" width="6.7109375" style="130" customWidth="1"/>
    <col min="12550" max="12550" width="8.42578125" style="130" customWidth="1"/>
    <col min="12551" max="12551" width="10" style="130" customWidth="1"/>
    <col min="12552" max="12552" width="15.7109375" style="130" customWidth="1"/>
    <col min="12553" max="12553" width="18.140625" style="130" customWidth="1"/>
    <col min="12554" max="12554" width="19.28515625" style="130" customWidth="1"/>
    <col min="12555" max="12555" width="13.85546875" style="130" customWidth="1"/>
    <col min="12556" max="12558" width="11.5703125" style="130" customWidth="1"/>
    <col min="12559" max="12559" width="10.28515625" style="130" bestFit="1" customWidth="1"/>
    <col min="12560" max="12560" width="15.85546875" style="130" customWidth="1"/>
    <col min="12561" max="12561" width="17" style="130" customWidth="1"/>
    <col min="12562" max="12562" width="17.42578125" style="130" customWidth="1"/>
    <col min="12563" max="12563" width="10.140625" style="130" bestFit="1" customWidth="1"/>
    <col min="12564" max="12800" width="9" style="130"/>
    <col min="12801" max="12801" width="4.140625" style="130" customWidth="1"/>
    <col min="12802" max="12802" width="4.28515625" style="130" customWidth="1"/>
    <col min="12803" max="12803" width="13.5703125" style="130" customWidth="1"/>
    <col min="12804" max="12804" width="65" style="130" customWidth="1"/>
    <col min="12805" max="12805" width="6.7109375" style="130" customWidth="1"/>
    <col min="12806" max="12806" width="8.42578125" style="130" customWidth="1"/>
    <col min="12807" max="12807" width="10" style="130" customWidth="1"/>
    <col min="12808" max="12808" width="15.7109375" style="130" customWidth="1"/>
    <col min="12809" max="12809" width="18.140625" style="130" customWidth="1"/>
    <col min="12810" max="12810" width="19.28515625" style="130" customWidth="1"/>
    <col min="12811" max="12811" width="13.85546875" style="130" customWidth="1"/>
    <col min="12812" max="12814" width="11.5703125" style="130" customWidth="1"/>
    <col min="12815" max="12815" width="10.28515625" style="130" bestFit="1" customWidth="1"/>
    <col min="12816" max="12816" width="15.85546875" style="130" customWidth="1"/>
    <col min="12817" max="12817" width="17" style="130" customWidth="1"/>
    <col min="12818" max="12818" width="17.42578125" style="130" customWidth="1"/>
    <col min="12819" max="12819" width="10.140625" style="130" bestFit="1" customWidth="1"/>
    <col min="12820" max="13056" width="9" style="130"/>
    <col min="13057" max="13057" width="4.140625" style="130" customWidth="1"/>
    <col min="13058" max="13058" width="4.28515625" style="130" customWidth="1"/>
    <col min="13059" max="13059" width="13.5703125" style="130" customWidth="1"/>
    <col min="13060" max="13060" width="65" style="130" customWidth="1"/>
    <col min="13061" max="13061" width="6.7109375" style="130" customWidth="1"/>
    <col min="13062" max="13062" width="8.42578125" style="130" customWidth="1"/>
    <col min="13063" max="13063" width="10" style="130" customWidth="1"/>
    <col min="13064" max="13064" width="15.7109375" style="130" customWidth="1"/>
    <col min="13065" max="13065" width="18.140625" style="130" customWidth="1"/>
    <col min="13066" max="13066" width="19.28515625" style="130" customWidth="1"/>
    <col min="13067" max="13067" width="13.85546875" style="130" customWidth="1"/>
    <col min="13068" max="13070" width="11.5703125" style="130" customWidth="1"/>
    <col min="13071" max="13071" width="10.28515625" style="130" bestFit="1" customWidth="1"/>
    <col min="13072" max="13072" width="15.85546875" style="130" customWidth="1"/>
    <col min="13073" max="13073" width="17" style="130" customWidth="1"/>
    <col min="13074" max="13074" width="17.42578125" style="130" customWidth="1"/>
    <col min="13075" max="13075" width="10.140625" style="130" bestFit="1" customWidth="1"/>
    <col min="13076" max="13312" width="9" style="130"/>
    <col min="13313" max="13313" width="4.140625" style="130" customWidth="1"/>
    <col min="13314" max="13314" width="4.28515625" style="130" customWidth="1"/>
    <col min="13315" max="13315" width="13.5703125" style="130" customWidth="1"/>
    <col min="13316" max="13316" width="65" style="130" customWidth="1"/>
    <col min="13317" max="13317" width="6.7109375" style="130" customWidth="1"/>
    <col min="13318" max="13318" width="8.42578125" style="130" customWidth="1"/>
    <col min="13319" max="13319" width="10" style="130" customWidth="1"/>
    <col min="13320" max="13320" width="15.7109375" style="130" customWidth="1"/>
    <col min="13321" max="13321" width="18.140625" style="130" customWidth="1"/>
    <col min="13322" max="13322" width="19.28515625" style="130" customWidth="1"/>
    <col min="13323" max="13323" width="13.85546875" style="130" customWidth="1"/>
    <col min="13324" max="13326" width="11.5703125" style="130" customWidth="1"/>
    <col min="13327" max="13327" width="10.28515625" style="130" bestFit="1" customWidth="1"/>
    <col min="13328" max="13328" width="15.85546875" style="130" customWidth="1"/>
    <col min="13329" max="13329" width="17" style="130" customWidth="1"/>
    <col min="13330" max="13330" width="17.42578125" style="130" customWidth="1"/>
    <col min="13331" max="13331" width="10.140625" style="130" bestFit="1" customWidth="1"/>
    <col min="13332" max="13568" width="9" style="130"/>
    <col min="13569" max="13569" width="4.140625" style="130" customWidth="1"/>
    <col min="13570" max="13570" width="4.28515625" style="130" customWidth="1"/>
    <col min="13571" max="13571" width="13.5703125" style="130" customWidth="1"/>
    <col min="13572" max="13572" width="65" style="130" customWidth="1"/>
    <col min="13573" max="13573" width="6.7109375" style="130" customWidth="1"/>
    <col min="13574" max="13574" width="8.42578125" style="130" customWidth="1"/>
    <col min="13575" max="13575" width="10" style="130" customWidth="1"/>
    <col min="13576" max="13576" width="15.7109375" style="130" customWidth="1"/>
    <col min="13577" max="13577" width="18.140625" style="130" customWidth="1"/>
    <col min="13578" max="13578" width="19.28515625" style="130" customWidth="1"/>
    <col min="13579" max="13579" width="13.85546875" style="130" customWidth="1"/>
    <col min="13580" max="13582" width="11.5703125" style="130" customWidth="1"/>
    <col min="13583" max="13583" width="10.28515625" style="130" bestFit="1" customWidth="1"/>
    <col min="13584" max="13584" width="15.85546875" style="130" customWidth="1"/>
    <col min="13585" max="13585" width="17" style="130" customWidth="1"/>
    <col min="13586" max="13586" width="17.42578125" style="130" customWidth="1"/>
    <col min="13587" max="13587" width="10.140625" style="130" bestFit="1" customWidth="1"/>
    <col min="13588" max="13824" width="9" style="130"/>
    <col min="13825" max="13825" width="4.140625" style="130" customWidth="1"/>
    <col min="13826" max="13826" width="4.28515625" style="130" customWidth="1"/>
    <col min="13827" max="13827" width="13.5703125" style="130" customWidth="1"/>
    <col min="13828" max="13828" width="65" style="130" customWidth="1"/>
    <col min="13829" max="13829" width="6.7109375" style="130" customWidth="1"/>
    <col min="13830" max="13830" width="8.42578125" style="130" customWidth="1"/>
    <col min="13831" max="13831" width="10" style="130" customWidth="1"/>
    <col min="13832" max="13832" width="15.7109375" style="130" customWidth="1"/>
    <col min="13833" max="13833" width="18.140625" style="130" customWidth="1"/>
    <col min="13834" max="13834" width="19.28515625" style="130" customWidth="1"/>
    <col min="13835" max="13835" width="13.85546875" style="130" customWidth="1"/>
    <col min="13836" max="13838" width="11.5703125" style="130" customWidth="1"/>
    <col min="13839" max="13839" width="10.28515625" style="130" bestFit="1" customWidth="1"/>
    <col min="13840" max="13840" width="15.85546875" style="130" customWidth="1"/>
    <col min="13841" max="13841" width="17" style="130" customWidth="1"/>
    <col min="13842" max="13842" width="17.42578125" style="130" customWidth="1"/>
    <col min="13843" max="13843" width="10.140625" style="130" bestFit="1" customWidth="1"/>
    <col min="13844" max="14080" width="9" style="130"/>
    <col min="14081" max="14081" width="4.140625" style="130" customWidth="1"/>
    <col min="14082" max="14082" width="4.28515625" style="130" customWidth="1"/>
    <col min="14083" max="14083" width="13.5703125" style="130" customWidth="1"/>
    <col min="14084" max="14084" width="65" style="130" customWidth="1"/>
    <col min="14085" max="14085" width="6.7109375" style="130" customWidth="1"/>
    <col min="14086" max="14086" width="8.42578125" style="130" customWidth="1"/>
    <col min="14087" max="14087" width="10" style="130" customWidth="1"/>
    <col min="14088" max="14088" width="15.7109375" style="130" customWidth="1"/>
    <col min="14089" max="14089" width="18.140625" style="130" customWidth="1"/>
    <col min="14090" max="14090" width="19.28515625" style="130" customWidth="1"/>
    <col min="14091" max="14091" width="13.85546875" style="130" customWidth="1"/>
    <col min="14092" max="14094" width="11.5703125" style="130" customWidth="1"/>
    <col min="14095" max="14095" width="10.28515625" style="130" bestFit="1" customWidth="1"/>
    <col min="14096" max="14096" width="15.85546875" style="130" customWidth="1"/>
    <col min="14097" max="14097" width="17" style="130" customWidth="1"/>
    <col min="14098" max="14098" width="17.42578125" style="130" customWidth="1"/>
    <col min="14099" max="14099" width="10.140625" style="130" bestFit="1" customWidth="1"/>
    <col min="14100" max="14336" width="9" style="130"/>
    <col min="14337" max="14337" width="4.140625" style="130" customWidth="1"/>
    <col min="14338" max="14338" width="4.28515625" style="130" customWidth="1"/>
    <col min="14339" max="14339" width="13.5703125" style="130" customWidth="1"/>
    <col min="14340" max="14340" width="65" style="130" customWidth="1"/>
    <col min="14341" max="14341" width="6.7109375" style="130" customWidth="1"/>
    <col min="14342" max="14342" width="8.42578125" style="130" customWidth="1"/>
    <col min="14343" max="14343" width="10" style="130" customWidth="1"/>
    <col min="14344" max="14344" width="15.7109375" style="130" customWidth="1"/>
    <col min="14345" max="14345" width="18.140625" style="130" customWidth="1"/>
    <col min="14346" max="14346" width="19.28515625" style="130" customWidth="1"/>
    <col min="14347" max="14347" width="13.85546875" style="130" customWidth="1"/>
    <col min="14348" max="14350" width="11.5703125" style="130" customWidth="1"/>
    <col min="14351" max="14351" width="10.28515625" style="130" bestFit="1" customWidth="1"/>
    <col min="14352" max="14352" width="15.85546875" style="130" customWidth="1"/>
    <col min="14353" max="14353" width="17" style="130" customWidth="1"/>
    <col min="14354" max="14354" width="17.42578125" style="130" customWidth="1"/>
    <col min="14355" max="14355" width="10.140625" style="130" bestFit="1" customWidth="1"/>
    <col min="14356" max="14592" width="9" style="130"/>
    <col min="14593" max="14593" width="4.140625" style="130" customWidth="1"/>
    <col min="14594" max="14594" width="4.28515625" style="130" customWidth="1"/>
    <col min="14595" max="14595" width="13.5703125" style="130" customWidth="1"/>
    <col min="14596" max="14596" width="65" style="130" customWidth="1"/>
    <col min="14597" max="14597" width="6.7109375" style="130" customWidth="1"/>
    <col min="14598" max="14598" width="8.42578125" style="130" customWidth="1"/>
    <col min="14599" max="14599" width="10" style="130" customWidth="1"/>
    <col min="14600" max="14600" width="15.7109375" style="130" customWidth="1"/>
    <col min="14601" max="14601" width="18.140625" style="130" customWidth="1"/>
    <col min="14602" max="14602" width="19.28515625" style="130" customWidth="1"/>
    <col min="14603" max="14603" width="13.85546875" style="130" customWidth="1"/>
    <col min="14604" max="14606" width="11.5703125" style="130" customWidth="1"/>
    <col min="14607" max="14607" width="10.28515625" style="130" bestFit="1" customWidth="1"/>
    <col min="14608" max="14608" width="15.85546875" style="130" customWidth="1"/>
    <col min="14609" max="14609" width="17" style="130" customWidth="1"/>
    <col min="14610" max="14610" width="17.42578125" style="130" customWidth="1"/>
    <col min="14611" max="14611" width="10.140625" style="130" bestFit="1" customWidth="1"/>
    <col min="14612" max="14848" width="9" style="130"/>
    <col min="14849" max="14849" width="4.140625" style="130" customWidth="1"/>
    <col min="14850" max="14850" width="4.28515625" style="130" customWidth="1"/>
    <col min="14851" max="14851" width="13.5703125" style="130" customWidth="1"/>
    <col min="14852" max="14852" width="65" style="130" customWidth="1"/>
    <col min="14853" max="14853" width="6.7109375" style="130" customWidth="1"/>
    <col min="14854" max="14854" width="8.42578125" style="130" customWidth="1"/>
    <col min="14855" max="14855" width="10" style="130" customWidth="1"/>
    <col min="14856" max="14856" width="15.7109375" style="130" customWidth="1"/>
    <col min="14857" max="14857" width="18.140625" style="130" customWidth="1"/>
    <col min="14858" max="14858" width="19.28515625" style="130" customWidth="1"/>
    <col min="14859" max="14859" width="13.85546875" style="130" customWidth="1"/>
    <col min="14860" max="14862" width="11.5703125" style="130" customWidth="1"/>
    <col min="14863" max="14863" width="10.28515625" style="130" bestFit="1" customWidth="1"/>
    <col min="14864" max="14864" width="15.85546875" style="130" customWidth="1"/>
    <col min="14865" max="14865" width="17" style="130" customWidth="1"/>
    <col min="14866" max="14866" width="17.42578125" style="130" customWidth="1"/>
    <col min="14867" max="14867" width="10.140625" style="130" bestFit="1" customWidth="1"/>
    <col min="14868" max="15104" width="9" style="130"/>
    <col min="15105" max="15105" width="4.140625" style="130" customWidth="1"/>
    <col min="15106" max="15106" width="4.28515625" style="130" customWidth="1"/>
    <col min="15107" max="15107" width="13.5703125" style="130" customWidth="1"/>
    <col min="15108" max="15108" width="65" style="130" customWidth="1"/>
    <col min="15109" max="15109" width="6.7109375" style="130" customWidth="1"/>
    <col min="15110" max="15110" width="8.42578125" style="130" customWidth="1"/>
    <col min="15111" max="15111" width="10" style="130" customWidth="1"/>
    <col min="15112" max="15112" width="15.7109375" style="130" customWidth="1"/>
    <col min="15113" max="15113" width="18.140625" style="130" customWidth="1"/>
    <col min="15114" max="15114" width="19.28515625" style="130" customWidth="1"/>
    <col min="15115" max="15115" width="13.85546875" style="130" customWidth="1"/>
    <col min="15116" max="15118" width="11.5703125" style="130" customWidth="1"/>
    <col min="15119" max="15119" width="10.28515625" style="130" bestFit="1" customWidth="1"/>
    <col min="15120" max="15120" width="15.85546875" style="130" customWidth="1"/>
    <col min="15121" max="15121" width="17" style="130" customWidth="1"/>
    <col min="15122" max="15122" width="17.42578125" style="130" customWidth="1"/>
    <col min="15123" max="15123" width="10.140625" style="130" bestFit="1" customWidth="1"/>
    <col min="15124" max="15360" width="9" style="130"/>
    <col min="15361" max="15361" width="4.140625" style="130" customWidth="1"/>
    <col min="15362" max="15362" width="4.28515625" style="130" customWidth="1"/>
    <col min="15363" max="15363" width="13.5703125" style="130" customWidth="1"/>
    <col min="15364" max="15364" width="65" style="130" customWidth="1"/>
    <col min="15365" max="15365" width="6.7109375" style="130" customWidth="1"/>
    <col min="15366" max="15366" width="8.42578125" style="130" customWidth="1"/>
    <col min="15367" max="15367" width="10" style="130" customWidth="1"/>
    <col min="15368" max="15368" width="15.7109375" style="130" customWidth="1"/>
    <col min="15369" max="15369" width="18.140625" style="130" customWidth="1"/>
    <col min="15370" max="15370" width="19.28515625" style="130" customWidth="1"/>
    <col min="15371" max="15371" width="13.85546875" style="130" customWidth="1"/>
    <col min="15372" max="15374" width="11.5703125" style="130" customWidth="1"/>
    <col min="15375" max="15375" width="10.28515625" style="130" bestFit="1" customWidth="1"/>
    <col min="15376" max="15376" width="15.85546875" style="130" customWidth="1"/>
    <col min="15377" max="15377" width="17" style="130" customWidth="1"/>
    <col min="15378" max="15378" width="17.42578125" style="130" customWidth="1"/>
    <col min="15379" max="15379" width="10.140625" style="130" bestFit="1" customWidth="1"/>
    <col min="15380" max="15616" width="9" style="130"/>
    <col min="15617" max="15617" width="4.140625" style="130" customWidth="1"/>
    <col min="15618" max="15618" width="4.28515625" style="130" customWidth="1"/>
    <col min="15619" max="15619" width="13.5703125" style="130" customWidth="1"/>
    <col min="15620" max="15620" width="65" style="130" customWidth="1"/>
    <col min="15621" max="15621" width="6.7109375" style="130" customWidth="1"/>
    <col min="15622" max="15622" width="8.42578125" style="130" customWidth="1"/>
    <col min="15623" max="15623" width="10" style="130" customWidth="1"/>
    <col min="15624" max="15624" width="15.7109375" style="130" customWidth="1"/>
    <col min="15625" max="15625" width="18.140625" style="130" customWidth="1"/>
    <col min="15626" max="15626" width="19.28515625" style="130" customWidth="1"/>
    <col min="15627" max="15627" width="13.85546875" style="130" customWidth="1"/>
    <col min="15628" max="15630" width="11.5703125" style="130" customWidth="1"/>
    <col min="15631" max="15631" width="10.28515625" style="130" bestFit="1" customWidth="1"/>
    <col min="15632" max="15632" width="15.85546875" style="130" customWidth="1"/>
    <col min="15633" max="15633" width="17" style="130" customWidth="1"/>
    <col min="15634" max="15634" width="17.42578125" style="130" customWidth="1"/>
    <col min="15635" max="15635" width="10.140625" style="130" bestFit="1" customWidth="1"/>
    <col min="15636" max="15872" width="9" style="130"/>
    <col min="15873" max="15873" width="4.140625" style="130" customWidth="1"/>
    <col min="15874" max="15874" width="4.28515625" style="130" customWidth="1"/>
    <col min="15875" max="15875" width="13.5703125" style="130" customWidth="1"/>
    <col min="15876" max="15876" width="65" style="130" customWidth="1"/>
    <col min="15877" max="15877" width="6.7109375" style="130" customWidth="1"/>
    <col min="15878" max="15878" width="8.42578125" style="130" customWidth="1"/>
    <col min="15879" max="15879" width="10" style="130" customWidth="1"/>
    <col min="15880" max="15880" width="15.7109375" style="130" customWidth="1"/>
    <col min="15881" max="15881" width="18.140625" style="130" customWidth="1"/>
    <col min="15882" max="15882" width="19.28515625" style="130" customWidth="1"/>
    <col min="15883" max="15883" width="13.85546875" style="130" customWidth="1"/>
    <col min="15884" max="15886" width="11.5703125" style="130" customWidth="1"/>
    <col min="15887" max="15887" width="10.28515625" style="130" bestFit="1" customWidth="1"/>
    <col min="15888" max="15888" width="15.85546875" style="130" customWidth="1"/>
    <col min="15889" max="15889" width="17" style="130" customWidth="1"/>
    <col min="15890" max="15890" width="17.42578125" style="130" customWidth="1"/>
    <col min="15891" max="15891" width="10.140625" style="130" bestFit="1" customWidth="1"/>
    <col min="15892" max="16128" width="9" style="130"/>
    <col min="16129" max="16129" width="4.140625" style="130" customWidth="1"/>
    <col min="16130" max="16130" width="4.28515625" style="130" customWidth="1"/>
    <col min="16131" max="16131" width="13.5703125" style="130" customWidth="1"/>
    <col min="16132" max="16132" width="65" style="130" customWidth="1"/>
    <col min="16133" max="16133" width="6.7109375" style="130" customWidth="1"/>
    <col min="16134" max="16134" width="8.42578125" style="130" customWidth="1"/>
    <col min="16135" max="16135" width="10" style="130" customWidth="1"/>
    <col min="16136" max="16136" width="15.7109375" style="130" customWidth="1"/>
    <col min="16137" max="16137" width="18.140625" style="130" customWidth="1"/>
    <col min="16138" max="16138" width="19.28515625" style="130" customWidth="1"/>
    <col min="16139" max="16139" width="13.85546875" style="130" customWidth="1"/>
    <col min="16140" max="16142" width="11.5703125" style="130" customWidth="1"/>
    <col min="16143" max="16143" width="10.28515625" style="130" bestFit="1" customWidth="1"/>
    <col min="16144" max="16144" width="15.85546875" style="130" customWidth="1"/>
    <col min="16145" max="16145" width="17" style="130" customWidth="1"/>
    <col min="16146" max="16146" width="17.42578125" style="130" customWidth="1"/>
    <col min="16147" max="16147" width="10.140625" style="130" bestFit="1" customWidth="1"/>
    <col min="16148" max="16384" width="9" style="130"/>
  </cols>
  <sheetData>
    <row r="1" spans="1:224" s="40" customFormat="1" ht="20.25" customHeight="1">
      <c r="A1" s="11" t="s">
        <v>371</v>
      </c>
      <c r="B1" s="12"/>
      <c r="C1" s="12"/>
      <c r="D1" s="12"/>
      <c r="E1" s="12"/>
      <c r="F1" s="12"/>
      <c r="G1" s="12"/>
      <c r="H1" s="1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  <c r="BM1" s="72"/>
      <c r="BN1" s="72"/>
      <c r="BO1" s="72"/>
      <c r="BP1" s="72"/>
      <c r="BQ1" s="72"/>
      <c r="BR1" s="72"/>
      <c r="BS1" s="72"/>
      <c r="BT1" s="72"/>
      <c r="BU1" s="72"/>
      <c r="BV1" s="72"/>
      <c r="BW1" s="72"/>
      <c r="BX1" s="72"/>
      <c r="BY1" s="72"/>
      <c r="BZ1" s="72"/>
      <c r="CA1" s="72"/>
      <c r="CB1" s="72"/>
      <c r="CC1" s="72"/>
      <c r="CD1" s="72"/>
      <c r="CE1" s="72"/>
      <c r="CF1" s="72"/>
      <c r="CG1" s="72"/>
      <c r="CH1" s="72"/>
      <c r="CI1" s="72"/>
      <c r="CJ1" s="72"/>
      <c r="CK1" s="72"/>
      <c r="CL1" s="72"/>
      <c r="CM1" s="72"/>
      <c r="CN1" s="72"/>
      <c r="CO1" s="72"/>
      <c r="CP1" s="72"/>
      <c r="CQ1" s="72"/>
      <c r="CR1" s="72"/>
      <c r="CS1" s="72"/>
      <c r="CT1" s="72"/>
      <c r="CU1" s="72"/>
      <c r="CV1" s="72"/>
      <c r="CW1" s="72"/>
      <c r="CX1" s="72"/>
      <c r="CY1" s="72"/>
      <c r="CZ1" s="72"/>
      <c r="DA1" s="72"/>
      <c r="DB1" s="72"/>
      <c r="DC1" s="72"/>
      <c r="DD1" s="72"/>
      <c r="DE1" s="72"/>
      <c r="DF1" s="72"/>
      <c r="DG1" s="72"/>
      <c r="DH1" s="72"/>
      <c r="DI1" s="72"/>
      <c r="DJ1" s="72"/>
      <c r="DK1" s="72"/>
      <c r="DL1" s="72"/>
      <c r="DM1" s="72"/>
      <c r="DN1" s="72"/>
      <c r="DO1" s="72"/>
      <c r="DP1" s="72"/>
      <c r="DQ1" s="72"/>
      <c r="DR1" s="72"/>
      <c r="DS1" s="72"/>
      <c r="DT1" s="72"/>
      <c r="DU1" s="72"/>
      <c r="DV1" s="72"/>
      <c r="DW1" s="72"/>
      <c r="DX1" s="72"/>
      <c r="DY1" s="72"/>
      <c r="DZ1" s="72"/>
      <c r="EA1" s="72"/>
      <c r="EB1" s="72"/>
      <c r="EC1" s="72"/>
      <c r="ED1" s="72"/>
      <c r="EE1" s="72"/>
      <c r="EF1" s="72"/>
      <c r="EG1" s="72"/>
      <c r="EH1" s="72"/>
      <c r="EI1" s="72"/>
      <c r="EJ1" s="72"/>
      <c r="EK1" s="72"/>
      <c r="EL1" s="72"/>
      <c r="EM1" s="72"/>
      <c r="EN1" s="72"/>
      <c r="EO1" s="72"/>
      <c r="EP1" s="72"/>
      <c r="EQ1" s="72"/>
      <c r="ER1" s="72"/>
      <c r="ES1" s="72"/>
      <c r="ET1" s="72"/>
      <c r="EU1" s="72"/>
      <c r="EV1" s="72"/>
      <c r="EW1" s="72"/>
      <c r="EX1" s="72"/>
      <c r="EY1" s="72"/>
      <c r="EZ1" s="72"/>
      <c r="FA1" s="72"/>
      <c r="FB1" s="72"/>
      <c r="FC1" s="72"/>
      <c r="FD1" s="72"/>
      <c r="FE1" s="72"/>
      <c r="FF1" s="72"/>
      <c r="FG1" s="72"/>
      <c r="FH1" s="72"/>
      <c r="FI1" s="72"/>
      <c r="FJ1" s="72"/>
      <c r="FK1" s="72"/>
      <c r="FL1" s="72"/>
      <c r="FM1" s="72"/>
      <c r="FN1" s="72"/>
      <c r="FO1" s="72"/>
      <c r="FP1" s="72"/>
      <c r="FQ1" s="72"/>
      <c r="FR1" s="72"/>
      <c r="FS1" s="72"/>
      <c r="FT1" s="72"/>
      <c r="FU1" s="72"/>
      <c r="FV1" s="72"/>
      <c r="FW1" s="72"/>
      <c r="FX1" s="72"/>
      <c r="FY1" s="72"/>
      <c r="FZ1" s="72"/>
      <c r="GA1" s="72"/>
      <c r="GB1" s="72"/>
      <c r="GC1" s="72"/>
      <c r="GD1" s="72"/>
      <c r="GE1" s="72"/>
      <c r="GF1" s="72"/>
      <c r="GG1" s="72"/>
      <c r="GH1" s="72"/>
      <c r="GI1" s="72"/>
      <c r="GJ1" s="72"/>
      <c r="GK1" s="72"/>
      <c r="GL1" s="72"/>
      <c r="GM1" s="72"/>
      <c r="GN1" s="72"/>
      <c r="GO1" s="72"/>
      <c r="GP1" s="72"/>
      <c r="GQ1" s="72"/>
      <c r="GR1" s="72"/>
      <c r="GS1" s="72"/>
      <c r="GT1" s="72"/>
      <c r="GU1" s="72"/>
      <c r="GV1" s="72"/>
      <c r="GW1" s="72"/>
      <c r="GX1" s="72"/>
      <c r="GY1" s="72"/>
      <c r="GZ1" s="72"/>
      <c r="HA1" s="72"/>
      <c r="HB1" s="72"/>
      <c r="HC1" s="72"/>
      <c r="HD1" s="72"/>
      <c r="HE1" s="72"/>
      <c r="HF1" s="72"/>
      <c r="HG1" s="72"/>
      <c r="HH1" s="72"/>
      <c r="HI1" s="72"/>
      <c r="HJ1" s="72"/>
      <c r="HK1" s="72"/>
      <c r="HL1" s="72"/>
      <c r="HM1" s="72"/>
      <c r="HN1" s="72"/>
      <c r="HO1" s="72"/>
      <c r="HP1" s="72"/>
    </row>
    <row r="2" spans="1:224" s="119" customFormat="1" ht="13.5" customHeight="1">
      <c r="A2" s="325" t="s">
        <v>95</v>
      </c>
      <c r="B2" s="329"/>
      <c r="C2" s="329"/>
      <c r="D2" s="329"/>
      <c r="E2" s="329"/>
      <c r="F2" s="329"/>
      <c r="G2" s="329"/>
      <c r="H2" s="329"/>
      <c r="I2" s="329"/>
      <c r="J2" s="131"/>
      <c r="K2" s="180"/>
      <c r="L2" s="72"/>
      <c r="M2" s="72"/>
      <c r="N2" s="72"/>
      <c r="O2" s="117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181"/>
      <c r="AF2" s="181"/>
      <c r="AG2" s="181"/>
      <c r="AH2" s="181"/>
      <c r="AI2" s="181"/>
      <c r="AJ2" s="181"/>
      <c r="AK2" s="181"/>
      <c r="AL2" s="181"/>
      <c r="AM2" s="181"/>
      <c r="AN2" s="181"/>
      <c r="AO2" s="181"/>
      <c r="AP2" s="181"/>
      <c r="AQ2" s="181"/>
      <c r="AR2" s="181"/>
      <c r="AS2" s="181"/>
      <c r="AT2" s="181"/>
      <c r="AU2" s="181"/>
      <c r="AV2" s="181"/>
      <c r="AW2" s="181"/>
      <c r="AX2" s="181"/>
      <c r="AY2" s="181"/>
      <c r="AZ2" s="181"/>
      <c r="BA2" s="181"/>
      <c r="BB2" s="181"/>
      <c r="BC2" s="181"/>
      <c r="BD2" s="181"/>
      <c r="BE2" s="181"/>
      <c r="BF2" s="181"/>
      <c r="BG2" s="181"/>
      <c r="BH2" s="181"/>
      <c r="BI2" s="181"/>
      <c r="BJ2" s="181"/>
      <c r="BK2" s="181"/>
      <c r="BL2" s="181"/>
      <c r="BM2" s="181"/>
      <c r="BN2" s="181"/>
      <c r="BO2" s="181"/>
      <c r="BP2" s="181"/>
      <c r="BQ2" s="181"/>
      <c r="BR2" s="181"/>
      <c r="BS2" s="181"/>
      <c r="BT2" s="181"/>
      <c r="BU2" s="181"/>
      <c r="BV2" s="181"/>
      <c r="BW2" s="181"/>
      <c r="BX2" s="181"/>
      <c r="BY2" s="181"/>
      <c r="BZ2" s="181"/>
      <c r="CA2" s="181"/>
      <c r="CB2" s="181"/>
      <c r="CC2" s="181"/>
      <c r="CD2" s="181"/>
      <c r="CE2" s="181"/>
      <c r="CF2" s="181"/>
      <c r="CG2" s="181"/>
      <c r="CH2" s="181"/>
      <c r="CI2" s="181"/>
      <c r="CJ2" s="181"/>
      <c r="CK2" s="181"/>
      <c r="CL2" s="181"/>
      <c r="CM2" s="181"/>
      <c r="CN2" s="181"/>
      <c r="CO2" s="181"/>
      <c r="CP2" s="181"/>
      <c r="CQ2" s="181"/>
      <c r="CR2" s="181"/>
      <c r="CS2" s="181"/>
      <c r="CT2" s="181"/>
      <c r="CU2" s="181"/>
      <c r="CV2" s="181"/>
      <c r="CW2" s="181"/>
      <c r="CX2" s="181"/>
      <c r="CY2" s="181"/>
      <c r="CZ2" s="181"/>
      <c r="DA2" s="181"/>
      <c r="DB2" s="181"/>
      <c r="DC2" s="181"/>
      <c r="DD2" s="181"/>
      <c r="DE2" s="181"/>
      <c r="DF2" s="181"/>
      <c r="DG2" s="181"/>
      <c r="DH2" s="181"/>
      <c r="DI2" s="181"/>
      <c r="DJ2" s="181"/>
      <c r="DK2" s="181"/>
      <c r="DL2" s="181"/>
      <c r="DM2" s="181"/>
      <c r="DN2" s="181"/>
      <c r="DO2" s="181"/>
      <c r="DP2" s="181"/>
      <c r="DQ2" s="181"/>
      <c r="DR2" s="181"/>
      <c r="DS2" s="181"/>
      <c r="DT2" s="181"/>
      <c r="DU2" s="181"/>
      <c r="DV2" s="181"/>
      <c r="DW2" s="181"/>
      <c r="DX2" s="181"/>
      <c r="DY2" s="181"/>
      <c r="DZ2" s="181"/>
      <c r="EA2" s="181"/>
      <c r="EB2" s="181"/>
      <c r="EC2" s="181"/>
      <c r="ED2" s="181"/>
      <c r="EE2" s="181"/>
      <c r="EF2" s="181"/>
      <c r="EG2" s="181"/>
      <c r="EH2" s="181"/>
      <c r="EI2" s="181"/>
      <c r="EJ2" s="181"/>
      <c r="EK2" s="181"/>
      <c r="EL2" s="181"/>
      <c r="EM2" s="181"/>
      <c r="EN2" s="181"/>
      <c r="EO2" s="181"/>
      <c r="EP2" s="181"/>
      <c r="EQ2" s="181"/>
      <c r="ER2" s="181"/>
      <c r="ES2" s="181"/>
      <c r="ET2" s="181"/>
      <c r="EU2" s="181"/>
      <c r="EV2" s="181"/>
      <c r="EW2" s="181"/>
      <c r="EX2" s="181"/>
      <c r="EY2" s="181"/>
      <c r="EZ2" s="181"/>
      <c r="FA2" s="181"/>
      <c r="FB2" s="181"/>
      <c r="FC2" s="181"/>
      <c r="FD2" s="181"/>
      <c r="FE2" s="181"/>
      <c r="FF2" s="181"/>
      <c r="FG2" s="181"/>
      <c r="FH2" s="181"/>
      <c r="FI2" s="181"/>
      <c r="FJ2" s="181"/>
      <c r="FK2" s="181"/>
      <c r="FL2" s="181"/>
      <c r="FM2" s="181"/>
      <c r="FN2" s="181"/>
      <c r="FO2" s="181"/>
      <c r="FP2" s="181"/>
      <c r="FQ2" s="181"/>
      <c r="FR2" s="181"/>
      <c r="FS2" s="181"/>
      <c r="FT2" s="181"/>
      <c r="FU2" s="181"/>
      <c r="FV2" s="181"/>
      <c r="FW2" s="181"/>
      <c r="FX2" s="181"/>
      <c r="FY2" s="181"/>
      <c r="FZ2" s="181"/>
      <c r="GA2" s="181"/>
      <c r="GB2" s="181"/>
      <c r="GC2" s="181"/>
      <c r="GD2" s="181"/>
      <c r="GE2" s="181"/>
      <c r="GF2" s="181"/>
      <c r="GG2" s="181"/>
      <c r="GH2" s="181"/>
      <c r="GI2" s="181"/>
      <c r="GJ2" s="181"/>
      <c r="GK2" s="181"/>
      <c r="GL2" s="181"/>
      <c r="GM2" s="181"/>
      <c r="GN2" s="181"/>
      <c r="GO2" s="181"/>
      <c r="GP2" s="181"/>
      <c r="GQ2" s="181"/>
      <c r="GR2" s="181"/>
      <c r="GS2" s="181"/>
      <c r="GT2" s="181"/>
      <c r="GU2" s="181"/>
      <c r="GV2" s="181"/>
      <c r="GW2" s="181"/>
      <c r="GX2" s="181"/>
      <c r="GY2" s="181"/>
      <c r="GZ2" s="181"/>
      <c r="HA2" s="181"/>
      <c r="HB2" s="181"/>
      <c r="HC2" s="181"/>
      <c r="HD2" s="181"/>
      <c r="HE2" s="181"/>
      <c r="HF2" s="181"/>
      <c r="HG2" s="181"/>
      <c r="HH2" s="181"/>
      <c r="HI2" s="181"/>
      <c r="HJ2" s="181"/>
      <c r="HK2" s="181"/>
      <c r="HL2" s="181"/>
      <c r="HM2" s="181"/>
      <c r="HN2" s="181"/>
      <c r="HO2" s="181"/>
      <c r="HP2" s="181"/>
    </row>
    <row r="3" spans="1:224" s="118" customFormat="1" ht="13.5" customHeight="1">
      <c r="A3" s="325" t="s">
        <v>96</v>
      </c>
      <c r="B3" s="326"/>
      <c r="C3" s="326"/>
      <c r="D3" s="326"/>
      <c r="E3" s="132"/>
      <c r="F3" s="132"/>
      <c r="G3" s="120"/>
      <c r="H3" s="120"/>
      <c r="I3" s="121"/>
      <c r="J3" s="125"/>
      <c r="K3" s="180"/>
      <c r="L3" s="72"/>
      <c r="M3" s="72"/>
      <c r="N3" s="72"/>
      <c r="O3" s="125"/>
      <c r="P3" s="182"/>
      <c r="Q3" s="117"/>
      <c r="R3" s="117"/>
      <c r="S3" s="117"/>
      <c r="T3" s="117"/>
      <c r="U3" s="117"/>
      <c r="V3" s="117"/>
      <c r="W3" s="117"/>
      <c r="X3" s="117"/>
      <c r="Y3" s="117"/>
      <c r="Z3" s="182"/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17"/>
      <c r="BL3" s="117"/>
      <c r="BM3" s="117"/>
      <c r="BN3" s="117"/>
      <c r="BO3" s="117"/>
      <c r="BP3" s="117"/>
      <c r="BQ3" s="117"/>
      <c r="BR3" s="117"/>
      <c r="BS3" s="117"/>
      <c r="BT3" s="117"/>
      <c r="BU3" s="117"/>
      <c r="BV3" s="117"/>
      <c r="BW3" s="117"/>
      <c r="BX3" s="117"/>
      <c r="BY3" s="117"/>
      <c r="BZ3" s="117"/>
      <c r="CA3" s="117"/>
      <c r="CB3" s="117"/>
      <c r="CC3" s="117"/>
      <c r="CD3" s="117"/>
      <c r="CE3" s="117"/>
      <c r="CF3" s="117"/>
      <c r="CG3" s="117"/>
      <c r="CH3" s="117"/>
      <c r="CI3" s="117"/>
      <c r="CJ3" s="117"/>
      <c r="CK3" s="117"/>
      <c r="CL3" s="117"/>
      <c r="CM3" s="117"/>
      <c r="CN3" s="117"/>
      <c r="CO3" s="117"/>
      <c r="CP3" s="117"/>
      <c r="CQ3" s="117"/>
      <c r="CR3" s="117"/>
      <c r="CS3" s="117"/>
      <c r="CT3" s="117"/>
      <c r="CU3" s="117"/>
      <c r="CV3" s="117"/>
      <c r="CW3" s="117"/>
      <c r="CX3" s="117"/>
      <c r="CY3" s="117"/>
      <c r="CZ3" s="117"/>
      <c r="DA3" s="117"/>
      <c r="DB3" s="117"/>
      <c r="DC3" s="117"/>
      <c r="DD3" s="117"/>
      <c r="DE3" s="117"/>
      <c r="DF3" s="117"/>
      <c r="DG3" s="117"/>
      <c r="DH3" s="117"/>
      <c r="DI3" s="117"/>
      <c r="DJ3" s="117"/>
      <c r="DK3" s="117"/>
      <c r="DL3" s="117"/>
      <c r="DM3" s="117"/>
      <c r="DN3" s="117"/>
      <c r="DO3" s="117"/>
      <c r="DP3" s="117"/>
      <c r="DQ3" s="117"/>
      <c r="DR3" s="117"/>
      <c r="DS3" s="117"/>
      <c r="DT3" s="117"/>
      <c r="DU3" s="117"/>
      <c r="DV3" s="117"/>
      <c r="DW3" s="117"/>
      <c r="DX3" s="117"/>
      <c r="DY3" s="117"/>
      <c r="DZ3" s="117"/>
      <c r="EA3" s="117"/>
      <c r="EB3" s="117"/>
      <c r="EC3" s="117"/>
      <c r="ED3" s="117"/>
      <c r="EE3" s="117"/>
      <c r="EF3" s="117"/>
      <c r="EG3" s="117"/>
      <c r="EH3" s="117"/>
      <c r="EI3" s="117"/>
      <c r="EJ3" s="117"/>
      <c r="EK3" s="117"/>
      <c r="EL3" s="117"/>
      <c r="EM3" s="117"/>
      <c r="EN3" s="117"/>
      <c r="EO3" s="117"/>
      <c r="EP3" s="117"/>
      <c r="EQ3" s="117"/>
      <c r="ER3" s="117"/>
      <c r="ES3" s="117"/>
      <c r="ET3" s="117"/>
      <c r="EU3" s="117"/>
      <c r="EV3" s="117"/>
      <c r="EW3" s="117"/>
      <c r="EX3" s="117"/>
      <c r="EY3" s="117"/>
      <c r="EZ3" s="117"/>
      <c r="FA3" s="117"/>
      <c r="FB3" s="117"/>
      <c r="FC3" s="117"/>
      <c r="FD3" s="117"/>
      <c r="FE3" s="117"/>
      <c r="FF3" s="117"/>
      <c r="FG3" s="117"/>
      <c r="FH3" s="117"/>
      <c r="FI3" s="117"/>
      <c r="FJ3" s="117"/>
      <c r="FK3" s="117"/>
      <c r="FL3" s="117"/>
      <c r="FM3" s="117"/>
      <c r="FN3" s="117"/>
      <c r="FO3" s="117"/>
      <c r="FP3" s="117"/>
      <c r="FQ3" s="117"/>
      <c r="FR3" s="117"/>
      <c r="FS3" s="117"/>
      <c r="FT3" s="117"/>
      <c r="FU3" s="117"/>
      <c r="FV3" s="117"/>
      <c r="FW3" s="117"/>
      <c r="FX3" s="117"/>
      <c r="FY3" s="117"/>
      <c r="FZ3" s="117"/>
      <c r="GA3" s="117"/>
      <c r="GB3" s="117"/>
      <c r="GC3" s="117"/>
      <c r="GD3" s="117"/>
      <c r="GE3" s="117"/>
      <c r="GF3" s="117"/>
      <c r="GG3" s="117"/>
      <c r="GH3" s="117"/>
      <c r="GI3" s="117"/>
      <c r="GJ3" s="117"/>
      <c r="GK3" s="117"/>
      <c r="GL3" s="117"/>
      <c r="GM3" s="117"/>
      <c r="GN3" s="117"/>
      <c r="GO3" s="117"/>
      <c r="GP3" s="117"/>
      <c r="GQ3" s="117"/>
      <c r="GR3" s="117"/>
      <c r="GS3" s="117"/>
      <c r="GT3" s="117"/>
      <c r="GU3" s="117"/>
      <c r="GV3" s="117"/>
      <c r="GW3" s="117"/>
      <c r="GX3" s="117"/>
      <c r="GY3" s="117"/>
      <c r="GZ3" s="117"/>
      <c r="HA3" s="117"/>
      <c r="HB3" s="117"/>
      <c r="HC3" s="117"/>
      <c r="HD3" s="117"/>
      <c r="HE3" s="117"/>
      <c r="HF3" s="117"/>
      <c r="HG3" s="117"/>
      <c r="HH3" s="117"/>
      <c r="HI3" s="117"/>
      <c r="HJ3" s="117"/>
      <c r="HK3" s="117"/>
      <c r="HL3" s="117"/>
      <c r="HM3" s="117"/>
      <c r="HN3" s="117"/>
      <c r="HO3" s="117"/>
      <c r="HP3" s="117"/>
    </row>
    <row r="4" spans="1:224" s="118" customFormat="1" ht="13.5" customHeight="1">
      <c r="A4" s="190" t="s">
        <v>256</v>
      </c>
      <c r="B4" s="270"/>
      <c r="C4" s="270"/>
      <c r="D4" s="270"/>
      <c r="E4" s="132"/>
      <c r="F4" s="132"/>
      <c r="G4" s="120"/>
      <c r="H4" s="120"/>
      <c r="I4" s="121"/>
      <c r="J4" s="125"/>
      <c r="K4" s="180"/>
      <c r="L4" s="72"/>
      <c r="M4" s="72"/>
      <c r="N4" s="72"/>
      <c r="O4" s="125"/>
      <c r="P4" s="182"/>
      <c r="Q4" s="117"/>
      <c r="R4" s="117"/>
      <c r="S4" s="117"/>
      <c r="T4" s="117"/>
      <c r="U4" s="117"/>
      <c r="V4" s="117"/>
      <c r="W4" s="117"/>
      <c r="X4" s="117"/>
      <c r="Y4" s="117"/>
      <c r="Z4" s="182"/>
      <c r="AA4" s="117"/>
      <c r="AB4" s="117"/>
      <c r="AC4" s="117"/>
      <c r="AD4" s="117"/>
      <c r="AE4" s="117"/>
      <c r="AF4" s="117"/>
      <c r="AG4" s="117"/>
      <c r="AH4" s="117"/>
      <c r="AI4" s="117"/>
      <c r="AJ4" s="117"/>
      <c r="AK4" s="117"/>
      <c r="AL4" s="117"/>
      <c r="AM4" s="117"/>
      <c r="AN4" s="117"/>
      <c r="AO4" s="117"/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  <c r="BC4" s="117"/>
      <c r="BD4" s="117"/>
      <c r="BE4" s="117"/>
      <c r="BF4" s="117"/>
      <c r="BG4" s="117"/>
      <c r="BH4" s="117"/>
      <c r="BI4" s="117"/>
      <c r="BJ4" s="117"/>
      <c r="BK4" s="117"/>
      <c r="BL4" s="117"/>
      <c r="BM4" s="117"/>
      <c r="BN4" s="117"/>
      <c r="BO4" s="117"/>
      <c r="BP4" s="117"/>
      <c r="BQ4" s="117"/>
      <c r="BR4" s="117"/>
      <c r="BS4" s="117"/>
      <c r="BT4" s="117"/>
      <c r="BU4" s="117"/>
      <c r="BV4" s="117"/>
      <c r="BW4" s="117"/>
      <c r="BX4" s="117"/>
      <c r="BY4" s="117"/>
      <c r="BZ4" s="117"/>
      <c r="CA4" s="117"/>
      <c r="CB4" s="117"/>
      <c r="CC4" s="117"/>
      <c r="CD4" s="117"/>
      <c r="CE4" s="117"/>
      <c r="CF4" s="117"/>
      <c r="CG4" s="117"/>
      <c r="CH4" s="117"/>
      <c r="CI4" s="117"/>
      <c r="CJ4" s="117"/>
      <c r="CK4" s="117"/>
      <c r="CL4" s="117"/>
      <c r="CM4" s="117"/>
      <c r="CN4" s="117"/>
      <c r="CO4" s="117"/>
      <c r="CP4" s="117"/>
      <c r="CQ4" s="117"/>
      <c r="CR4" s="117"/>
      <c r="CS4" s="117"/>
      <c r="CT4" s="117"/>
      <c r="CU4" s="117"/>
      <c r="CV4" s="117"/>
      <c r="CW4" s="117"/>
      <c r="CX4" s="117"/>
      <c r="CY4" s="117"/>
      <c r="CZ4" s="117"/>
      <c r="DA4" s="117"/>
      <c r="DB4" s="117"/>
      <c r="DC4" s="117"/>
      <c r="DD4" s="117"/>
      <c r="DE4" s="117"/>
      <c r="DF4" s="117"/>
      <c r="DG4" s="117"/>
      <c r="DH4" s="117"/>
      <c r="DI4" s="117"/>
      <c r="DJ4" s="117"/>
      <c r="DK4" s="117"/>
      <c r="DL4" s="117"/>
      <c r="DM4" s="117"/>
      <c r="DN4" s="117"/>
      <c r="DO4" s="117"/>
      <c r="DP4" s="117"/>
      <c r="DQ4" s="117"/>
      <c r="DR4" s="117"/>
      <c r="DS4" s="117"/>
      <c r="DT4" s="117"/>
      <c r="DU4" s="117"/>
      <c r="DV4" s="117"/>
      <c r="DW4" s="117"/>
      <c r="DX4" s="117"/>
      <c r="DY4" s="117"/>
      <c r="DZ4" s="117"/>
      <c r="EA4" s="117"/>
      <c r="EB4" s="117"/>
      <c r="EC4" s="117"/>
      <c r="ED4" s="117"/>
      <c r="EE4" s="117"/>
      <c r="EF4" s="117"/>
      <c r="EG4" s="117"/>
      <c r="EH4" s="117"/>
      <c r="EI4" s="117"/>
      <c r="EJ4" s="117"/>
      <c r="EK4" s="117"/>
      <c r="EL4" s="117"/>
      <c r="EM4" s="117"/>
      <c r="EN4" s="117"/>
      <c r="EO4" s="117"/>
      <c r="EP4" s="117"/>
      <c r="EQ4" s="117"/>
      <c r="ER4" s="117"/>
      <c r="ES4" s="117"/>
      <c r="ET4" s="117"/>
      <c r="EU4" s="117"/>
      <c r="EV4" s="117"/>
      <c r="EW4" s="117"/>
      <c r="EX4" s="117"/>
      <c r="EY4" s="117"/>
      <c r="EZ4" s="117"/>
      <c r="FA4" s="117"/>
      <c r="FB4" s="117"/>
      <c r="FC4" s="117"/>
      <c r="FD4" s="117"/>
      <c r="FE4" s="117"/>
      <c r="FF4" s="117"/>
      <c r="FG4" s="117"/>
      <c r="FH4" s="117"/>
      <c r="FI4" s="117"/>
      <c r="FJ4" s="117"/>
      <c r="FK4" s="117"/>
      <c r="FL4" s="117"/>
      <c r="FM4" s="117"/>
      <c r="FN4" s="117"/>
      <c r="FO4" s="117"/>
      <c r="FP4" s="117"/>
      <c r="FQ4" s="117"/>
      <c r="FR4" s="117"/>
      <c r="FS4" s="117"/>
      <c r="FT4" s="117"/>
      <c r="FU4" s="117"/>
      <c r="FV4" s="117"/>
      <c r="FW4" s="117"/>
      <c r="FX4" s="117"/>
      <c r="FY4" s="117"/>
      <c r="FZ4" s="117"/>
      <c r="GA4" s="117"/>
      <c r="GB4" s="117"/>
      <c r="GC4" s="117"/>
      <c r="GD4" s="117"/>
      <c r="GE4" s="117"/>
      <c r="GF4" s="117"/>
      <c r="GG4" s="117"/>
      <c r="GH4" s="117"/>
      <c r="GI4" s="117"/>
      <c r="GJ4" s="117"/>
      <c r="GK4" s="117"/>
      <c r="GL4" s="117"/>
      <c r="GM4" s="117"/>
      <c r="GN4" s="117"/>
      <c r="GO4" s="117"/>
      <c r="GP4" s="117"/>
      <c r="GQ4" s="117"/>
      <c r="GR4" s="117"/>
      <c r="GS4" s="117"/>
      <c r="GT4" s="117"/>
      <c r="GU4" s="117"/>
      <c r="GV4" s="117"/>
      <c r="GW4" s="117"/>
      <c r="GX4" s="117"/>
      <c r="GY4" s="117"/>
      <c r="GZ4" s="117"/>
      <c r="HA4" s="117"/>
      <c r="HB4" s="117"/>
      <c r="HC4" s="117"/>
      <c r="HD4" s="117"/>
      <c r="HE4" s="117"/>
      <c r="HF4" s="117"/>
      <c r="HG4" s="117"/>
      <c r="HH4" s="117"/>
      <c r="HI4" s="117"/>
      <c r="HJ4" s="117"/>
      <c r="HK4" s="117"/>
      <c r="HL4" s="117"/>
      <c r="HM4" s="117"/>
      <c r="HN4" s="117"/>
      <c r="HO4" s="117"/>
      <c r="HP4" s="117"/>
    </row>
    <row r="5" spans="1:224" s="124" customFormat="1" ht="13.5" customHeight="1">
      <c r="A5" s="132" t="s">
        <v>269</v>
      </c>
      <c r="B5" s="132"/>
      <c r="C5" s="132"/>
      <c r="D5" s="132"/>
      <c r="E5" s="132"/>
      <c r="F5" s="120"/>
      <c r="G5" s="120"/>
      <c r="H5" s="125"/>
      <c r="J5" s="72"/>
      <c r="K5" s="180"/>
      <c r="L5" s="72"/>
      <c r="M5" s="72"/>
      <c r="N5" s="72"/>
      <c r="O5" s="72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72"/>
      <c r="AI5" s="72"/>
      <c r="AJ5" s="72"/>
      <c r="AK5" s="125"/>
      <c r="AL5" s="125"/>
      <c r="AM5" s="125"/>
      <c r="AN5" s="125"/>
      <c r="AO5" s="125"/>
      <c r="AP5" s="125"/>
      <c r="AQ5" s="125"/>
      <c r="AR5" s="125"/>
      <c r="AS5" s="125"/>
      <c r="AT5" s="125"/>
      <c r="AU5" s="125"/>
      <c r="AV5" s="125"/>
      <c r="AW5" s="125"/>
      <c r="AX5" s="125"/>
      <c r="AY5" s="125"/>
      <c r="AZ5" s="125"/>
      <c r="BA5" s="125"/>
      <c r="BB5" s="125"/>
      <c r="BC5" s="125"/>
      <c r="BD5" s="125"/>
      <c r="BE5" s="125"/>
      <c r="BF5" s="125"/>
      <c r="BG5" s="125"/>
      <c r="BH5" s="125"/>
      <c r="BI5" s="125"/>
      <c r="BJ5" s="125"/>
      <c r="BK5" s="125"/>
      <c r="BL5" s="125"/>
      <c r="BM5" s="125"/>
      <c r="BN5" s="125"/>
      <c r="BO5" s="125"/>
      <c r="BP5" s="125"/>
      <c r="BQ5" s="125"/>
      <c r="BR5" s="125"/>
      <c r="BS5" s="125"/>
      <c r="BT5" s="125"/>
      <c r="BU5" s="125"/>
      <c r="BV5" s="125"/>
      <c r="BW5" s="125"/>
      <c r="BX5" s="125"/>
      <c r="BY5" s="125"/>
      <c r="BZ5" s="125"/>
      <c r="CA5" s="125"/>
      <c r="CB5" s="125"/>
      <c r="CC5" s="125"/>
      <c r="CD5" s="125"/>
      <c r="CE5" s="125"/>
      <c r="CF5" s="125"/>
      <c r="CG5" s="125"/>
      <c r="CH5" s="125"/>
      <c r="CI5" s="125"/>
      <c r="CJ5" s="125"/>
      <c r="CK5" s="125"/>
      <c r="CL5" s="125"/>
      <c r="CM5" s="125"/>
      <c r="CN5" s="125"/>
      <c r="CO5" s="125"/>
      <c r="CP5" s="125"/>
      <c r="CQ5" s="125"/>
      <c r="CR5" s="125"/>
      <c r="CS5" s="125"/>
      <c r="CT5" s="125"/>
      <c r="CU5" s="125"/>
      <c r="CV5" s="125"/>
      <c r="CW5" s="125"/>
      <c r="CX5" s="125"/>
      <c r="CY5" s="125"/>
      <c r="CZ5" s="125"/>
      <c r="DA5" s="125"/>
      <c r="DB5" s="125"/>
      <c r="DC5" s="125"/>
      <c r="DD5" s="125"/>
      <c r="DE5" s="125"/>
      <c r="DF5" s="125"/>
      <c r="DG5" s="125"/>
      <c r="DH5" s="125"/>
      <c r="DI5" s="125"/>
      <c r="DJ5" s="125"/>
      <c r="DK5" s="125"/>
      <c r="DL5" s="125"/>
      <c r="DM5" s="125"/>
      <c r="DN5" s="125"/>
      <c r="DO5" s="125"/>
      <c r="DP5" s="125"/>
      <c r="DQ5" s="125"/>
      <c r="DR5" s="125"/>
      <c r="DS5" s="125"/>
      <c r="DT5" s="125"/>
      <c r="DU5" s="125"/>
      <c r="DV5" s="125"/>
      <c r="DW5" s="125"/>
      <c r="DX5" s="125"/>
      <c r="DY5" s="125"/>
      <c r="DZ5" s="125"/>
      <c r="EA5" s="125"/>
      <c r="EB5" s="125"/>
      <c r="EC5" s="125"/>
      <c r="ED5" s="125"/>
      <c r="EE5" s="125"/>
      <c r="EF5" s="125"/>
      <c r="EG5" s="125"/>
      <c r="EH5" s="125"/>
      <c r="EI5" s="125"/>
      <c r="EJ5" s="125"/>
      <c r="EK5" s="125"/>
      <c r="EL5" s="125"/>
      <c r="EM5" s="125"/>
      <c r="EN5" s="125"/>
      <c r="EO5" s="125"/>
      <c r="EP5" s="125"/>
      <c r="EQ5" s="125"/>
      <c r="ER5" s="125"/>
      <c r="ES5" s="125"/>
      <c r="ET5" s="125"/>
      <c r="EU5" s="125"/>
      <c r="EV5" s="125"/>
      <c r="EW5" s="125"/>
      <c r="EX5" s="125"/>
      <c r="EY5" s="125"/>
      <c r="EZ5" s="125"/>
      <c r="FA5" s="125"/>
      <c r="FB5" s="125"/>
      <c r="FC5" s="125"/>
      <c r="FD5" s="125"/>
      <c r="FE5" s="125"/>
      <c r="FF5" s="125"/>
      <c r="FG5" s="125"/>
      <c r="FH5" s="125"/>
      <c r="FI5" s="125"/>
      <c r="FJ5" s="125"/>
      <c r="FK5" s="125"/>
      <c r="FL5" s="125"/>
      <c r="FM5" s="125"/>
      <c r="FN5" s="125"/>
      <c r="FO5" s="125"/>
      <c r="FP5" s="125"/>
      <c r="FQ5" s="125"/>
      <c r="FR5" s="125"/>
      <c r="FS5" s="125"/>
      <c r="FT5" s="125"/>
      <c r="FU5" s="125"/>
      <c r="FV5" s="125"/>
      <c r="FW5" s="125"/>
      <c r="FX5" s="125"/>
      <c r="FY5" s="125"/>
      <c r="FZ5" s="125"/>
      <c r="GA5" s="125"/>
      <c r="GB5" s="125"/>
      <c r="GC5" s="125"/>
      <c r="GD5" s="125"/>
      <c r="GE5" s="125"/>
      <c r="GF5" s="125"/>
      <c r="GG5" s="125"/>
      <c r="GH5" s="125"/>
      <c r="GI5" s="125"/>
      <c r="GJ5" s="125"/>
      <c r="GK5" s="125"/>
      <c r="GL5" s="125"/>
      <c r="GM5" s="125"/>
      <c r="GN5" s="125"/>
      <c r="GO5" s="125"/>
      <c r="GP5" s="125"/>
      <c r="GQ5" s="125"/>
      <c r="GR5" s="125"/>
      <c r="GS5" s="125"/>
      <c r="GT5" s="125"/>
      <c r="GU5" s="125"/>
      <c r="GV5" s="125"/>
      <c r="GW5" s="125"/>
      <c r="GX5" s="125"/>
      <c r="GY5" s="125"/>
      <c r="GZ5" s="125"/>
      <c r="HA5" s="125"/>
      <c r="HB5" s="125"/>
      <c r="HC5" s="125"/>
      <c r="HD5" s="125"/>
      <c r="HE5" s="125"/>
      <c r="HF5" s="125"/>
      <c r="HG5" s="125"/>
      <c r="HH5" s="125"/>
      <c r="HI5" s="125"/>
      <c r="HJ5" s="125"/>
      <c r="HK5" s="125"/>
      <c r="HL5" s="125"/>
      <c r="HM5" s="125"/>
      <c r="HN5" s="125"/>
      <c r="HO5" s="125"/>
      <c r="HP5" s="125"/>
    </row>
    <row r="6" spans="1:224" s="40" customFormat="1" ht="12.75" customHeight="1">
      <c r="A6" s="126"/>
      <c r="B6" s="126"/>
      <c r="C6" s="126"/>
      <c r="D6" s="133"/>
      <c r="E6" s="126"/>
      <c r="F6" s="126"/>
      <c r="G6" s="12"/>
      <c r="H6" s="12"/>
      <c r="I6" s="72"/>
      <c r="J6" s="72"/>
      <c r="K6" s="180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 s="72"/>
      <c r="AN6" s="72"/>
      <c r="AO6" s="72"/>
      <c r="AP6" s="72"/>
      <c r="AQ6" s="72"/>
      <c r="AR6" s="72"/>
      <c r="AS6" s="72"/>
      <c r="AT6" s="72"/>
      <c r="AU6" s="72"/>
      <c r="AV6" s="72"/>
      <c r="AW6" s="72"/>
      <c r="AX6" s="72"/>
      <c r="AY6" s="72"/>
      <c r="AZ6" s="72"/>
      <c r="BA6" s="72"/>
      <c r="BB6" s="72"/>
      <c r="BC6" s="72"/>
      <c r="BD6" s="72"/>
      <c r="BE6" s="72"/>
      <c r="BF6" s="72"/>
      <c r="BG6" s="72"/>
      <c r="BH6" s="72"/>
      <c r="BI6" s="72"/>
      <c r="BJ6" s="72"/>
      <c r="BK6" s="72"/>
      <c r="BL6" s="72"/>
      <c r="BM6" s="72"/>
      <c r="BN6" s="72"/>
      <c r="BO6" s="72"/>
      <c r="BP6" s="72"/>
      <c r="BQ6" s="72"/>
      <c r="BR6" s="72"/>
      <c r="BS6" s="72"/>
      <c r="BT6" s="72"/>
      <c r="BU6" s="72"/>
      <c r="BV6" s="72"/>
      <c r="BW6" s="72"/>
      <c r="BX6" s="72"/>
      <c r="BY6" s="72"/>
      <c r="BZ6" s="72"/>
      <c r="CA6" s="72"/>
      <c r="CB6" s="72"/>
      <c r="CC6" s="72"/>
      <c r="CD6" s="72"/>
      <c r="CE6" s="72"/>
      <c r="CF6" s="72"/>
      <c r="CG6" s="72"/>
      <c r="CH6" s="72"/>
      <c r="CI6" s="72"/>
      <c r="CJ6" s="72"/>
      <c r="CK6" s="72"/>
      <c r="CL6" s="72"/>
      <c r="CM6" s="72"/>
      <c r="CN6" s="72"/>
      <c r="CO6" s="72"/>
      <c r="CP6" s="72"/>
      <c r="CQ6" s="72"/>
      <c r="CR6" s="72"/>
      <c r="CS6" s="72"/>
      <c r="CT6" s="72"/>
      <c r="CU6" s="72"/>
      <c r="CV6" s="72"/>
      <c r="CW6" s="72"/>
      <c r="CX6" s="72"/>
      <c r="CY6" s="72"/>
      <c r="CZ6" s="72"/>
      <c r="DA6" s="72"/>
      <c r="DB6" s="72"/>
      <c r="DC6" s="72"/>
      <c r="DD6" s="72"/>
      <c r="DE6" s="72"/>
      <c r="DF6" s="72"/>
      <c r="DG6" s="72"/>
      <c r="DH6" s="72"/>
      <c r="DI6" s="72"/>
      <c r="DJ6" s="72"/>
      <c r="DK6" s="72"/>
      <c r="DL6" s="72"/>
      <c r="DM6" s="72"/>
      <c r="DN6" s="72"/>
      <c r="DO6" s="72"/>
      <c r="DP6" s="72"/>
      <c r="DQ6" s="72"/>
      <c r="DR6" s="72"/>
      <c r="DS6" s="72"/>
      <c r="DT6" s="72"/>
      <c r="DU6" s="72"/>
      <c r="DV6" s="72"/>
      <c r="DW6" s="72"/>
      <c r="DX6" s="72"/>
      <c r="DY6" s="72"/>
      <c r="DZ6" s="72"/>
      <c r="EA6" s="72"/>
      <c r="EB6" s="72"/>
      <c r="EC6" s="72"/>
      <c r="ED6" s="72"/>
      <c r="EE6" s="72"/>
      <c r="EF6" s="72"/>
      <c r="EG6" s="72"/>
      <c r="EH6" s="72"/>
      <c r="EI6" s="72"/>
      <c r="EJ6" s="72"/>
      <c r="EK6" s="72"/>
      <c r="EL6" s="72"/>
      <c r="EM6" s="72"/>
      <c r="EN6" s="72"/>
      <c r="EO6" s="72"/>
      <c r="EP6" s="72"/>
      <c r="EQ6" s="72"/>
      <c r="ER6" s="72"/>
      <c r="ES6" s="72"/>
      <c r="ET6" s="72"/>
      <c r="EU6" s="72"/>
      <c r="EV6" s="72"/>
      <c r="EW6" s="72"/>
      <c r="EX6" s="72"/>
      <c r="EY6" s="72"/>
      <c r="EZ6" s="72"/>
      <c r="FA6" s="72"/>
      <c r="FB6" s="72"/>
      <c r="FC6" s="72"/>
      <c r="FD6" s="72"/>
      <c r="FE6" s="72"/>
      <c r="FF6" s="72"/>
      <c r="FG6" s="72"/>
      <c r="FH6" s="72"/>
      <c r="FI6" s="72"/>
      <c r="FJ6" s="72"/>
      <c r="FK6" s="72"/>
      <c r="FL6" s="72"/>
      <c r="FM6" s="72"/>
      <c r="FN6" s="72"/>
      <c r="FO6" s="72"/>
      <c r="FP6" s="72"/>
      <c r="FQ6" s="72"/>
      <c r="FR6" s="72"/>
      <c r="FS6" s="72"/>
      <c r="FT6" s="72"/>
      <c r="FU6" s="72"/>
      <c r="FV6" s="72"/>
      <c r="FW6" s="72"/>
      <c r="FX6" s="72"/>
      <c r="FY6" s="72"/>
      <c r="FZ6" s="72"/>
      <c r="GA6" s="72"/>
      <c r="GB6" s="72"/>
      <c r="GC6" s="72"/>
      <c r="GD6" s="72"/>
      <c r="GE6" s="72"/>
      <c r="GF6" s="72"/>
      <c r="GG6" s="72"/>
      <c r="GH6" s="72"/>
      <c r="GI6" s="72"/>
      <c r="GJ6" s="72"/>
      <c r="GK6" s="72"/>
      <c r="GL6" s="72"/>
      <c r="GM6" s="72"/>
      <c r="GN6" s="72"/>
      <c r="GO6" s="72"/>
      <c r="GP6" s="72"/>
      <c r="GQ6" s="72"/>
      <c r="GR6" s="72"/>
      <c r="GS6" s="72"/>
      <c r="GT6" s="72"/>
      <c r="GU6" s="72"/>
      <c r="GV6" s="72"/>
      <c r="GW6" s="72"/>
      <c r="GX6" s="72"/>
      <c r="GY6" s="72"/>
      <c r="GZ6" s="72"/>
      <c r="HA6" s="72"/>
      <c r="HB6" s="72"/>
      <c r="HC6" s="72"/>
      <c r="HD6" s="72"/>
      <c r="HE6" s="72"/>
      <c r="HF6" s="72"/>
      <c r="HG6" s="72"/>
      <c r="HH6" s="72"/>
      <c r="HI6" s="72"/>
      <c r="HJ6" s="72"/>
      <c r="HK6" s="72"/>
      <c r="HL6" s="72"/>
      <c r="HM6" s="72"/>
      <c r="HN6" s="72"/>
      <c r="HO6" s="72"/>
      <c r="HP6" s="72"/>
    </row>
    <row r="7" spans="1:224" s="40" customFormat="1" ht="24.75" customHeight="1">
      <c r="A7" s="134" t="s">
        <v>0</v>
      </c>
      <c r="B7" s="134" t="s">
        <v>1</v>
      </c>
      <c r="C7" s="134" t="s">
        <v>2</v>
      </c>
      <c r="D7" s="134" t="s">
        <v>3</v>
      </c>
      <c r="E7" s="134" t="s">
        <v>4</v>
      </c>
      <c r="F7" s="134" t="s">
        <v>5</v>
      </c>
      <c r="G7" s="134" t="s">
        <v>6</v>
      </c>
      <c r="H7" s="134" t="s">
        <v>7</v>
      </c>
      <c r="I7" s="134" t="s">
        <v>8</v>
      </c>
      <c r="J7" s="72"/>
      <c r="K7" s="180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2"/>
      <c r="AN7" s="72"/>
      <c r="AO7" s="72"/>
      <c r="AP7" s="72"/>
      <c r="AQ7" s="72"/>
      <c r="AR7" s="72"/>
      <c r="AS7" s="72"/>
      <c r="AT7" s="72"/>
      <c r="AU7" s="72"/>
      <c r="AV7" s="72"/>
      <c r="AW7" s="72"/>
      <c r="AX7" s="72"/>
      <c r="AY7" s="72"/>
      <c r="AZ7" s="72"/>
      <c r="BA7" s="72"/>
      <c r="BB7" s="72"/>
      <c r="BC7" s="72"/>
      <c r="BD7" s="72"/>
      <c r="BE7" s="72"/>
      <c r="BF7" s="72"/>
      <c r="BG7" s="72"/>
      <c r="BH7" s="72"/>
      <c r="BI7" s="72"/>
      <c r="BJ7" s="72"/>
      <c r="BK7" s="72"/>
      <c r="BL7" s="72"/>
      <c r="BM7" s="72"/>
      <c r="BN7" s="72"/>
      <c r="BO7" s="72"/>
      <c r="BP7" s="72"/>
      <c r="BQ7" s="72"/>
      <c r="BR7" s="72"/>
      <c r="BS7" s="72"/>
      <c r="BT7" s="72"/>
      <c r="BU7" s="72"/>
      <c r="BV7" s="72"/>
      <c r="BW7" s="72"/>
      <c r="BX7" s="72"/>
      <c r="BY7" s="72"/>
      <c r="BZ7" s="72"/>
      <c r="CA7" s="72"/>
      <c r="CB7" s="72"/>
      <c r="CC7" s="72"/>
      <c r="CD7" s="72"/>
      <c r="CE7" s="72"/>
      <c r="CF7" s="72"/>
      <c r="CG7" s="72"/>
      <c r="CH7" s="72"/>
      <c r="CI7" s="72"/>
      <c r="CJ7" s="72"/>
      <c r="CK7" s="72"/>
      <c r="CL7" s="72"/>
      <c r="CM7" s="72"/>
      <c r="CN7" s="72"/>
      <c r="CO7" s="72"/>
      <c r="CP7" s="72"/>
      <c r="CQ7" s="72"/>
      <c r="CR7" s="72"/>
      <c r="CS7" s="72"/>
      <c r="CT7" s="72"/>
      <c r="CU7" s="72"/>
      <c r="CV7" s="72"/>
      <c r="CW7" s="72"/>
      <c r="CX7" s="72"/>
      <c r="CY7" s="72"/>
      <c r="CZ7" s="72"/>
      <c r="DA7" s="72"/>
      <c r="DB7" s="72"/>
      <c r="DC7" s="72"/>
      <c r="DD7" s="72"/>
      <c r="DE7" s="72"/>
      <c r="DF7" s="72"/>
      <c r="DG7" s="72"/>
      <c r="DH7" s="72"/>
      <c r="DI7" s="72"/>
      <c r="DJ7" s="72"/>
      <c r="DK7" s="72"/>
      <c r="DL7" s="72"/>
      <c r="DM7" s="72"/>
      <c r="DN7" s="72"/>
      <c r="DO7" s="72"/>
      <c r="DP7" s="72"/>
      <c r="DQ7" s="72"/>
      <c r="DR7" s="72"/>
      <c r="DS7" s="72"/>
      <c r="DT7" s="72"/>
      <c r="DU7" s="72"/>
      <c r="DV7" s="72"/>
      <c r="DW7" s="72"/>
      <c r="DX7" s="72"/>
      <c r="DY7" s="72"/>
      <c r="DZ7" s="72"/>
      <c r="EA7" s="72"/>
      <c r="EB7" s="72"/>
      <c r="EC7" s="72"/>
      <c r="ED7" s="72"/>
      <c r="EE7" s="72"/>
      <c r="EF7" s="72"/>
      <c r="EG7" s="72"/>
      <c r="EH7" s="72"/>
      <c r="EI7" s="72"/>
      <c r="EJ7" s="72"/>
      <c r="EK7" s="72"/>
      <c r="EL7" s="72"/>
      <c r="EM7" s="72"/>
      <c r="EN7" s="72"/>
      <c r="EO7" s="72"/>
      <c r="EP7" s="72"/>
      <c r="EQ7" s="72"/>
      <c r="ER7" s="72"/>
      <c r="ES7" s="72"/>
      <c r="ET7" s="72"/>
      <c r="EU7" s="72"/>
      <c r="EV7" s="72"/>
      <c r="EW7" s="72"/>
      <c r="EX7" s="72"/>
      <c r="EY7" s="72"/>
      <c r="EZ7" s="72"/>
      <c r="FA7" s="72"/>
      <c r="FB7" s="72"/>
      <c r="FC7" s="72"/>
      <c r="FD7" s="72"/>
      <c r="FE7" s="72"/>
      <c r="FF7" s="72"/>
      <c r="FG7" s="72"/>
      <c r="FH7" s="72"/>
      <c r="FI7" s="72"/>
      <c r="FJ7" s="72"/>
      <c r="FK7" s="72"/>
      <c r="FL7" s="72"/>
      <c r="FM7" s="72"/>
      <c r="FN7" s="72"/>
      <c r="FO7" s="72"/>
      <c r="FP7" s="72"/>
      <c r="FQ7" s="72"/>
      <c r="FR7" s="72"/>
      <c r="FS7" s="72"/>
      <c r="FT7" s="72"/>
      <c r="FU7" s="72"/>
      <c r="FV7" s="72"/>
      <c r="FW7" s="72"/>
      <c r="FX7" s="72"/>
      <c r="FY7" s="72"/>
      <c r="FZ7" s="72"/>
      <c r="GA7" s="72"/>
      <c r="GB7" s="72"/>
      <c r="GC7" s="72"/>
      <c r="GD7" s="72"/>
      <c r="GE7" s="72"/>
      <c r="GF7" s="72"/>
      <c r="GG7" s="72"/>
      <c r="GH7" s="72"/>
      <c r="GI7" s="72"/>
      <c r="GJ7" s="72"/>
      <c r="GK7" s="72"/>
      <c r="GL7" s="72"/>
      <c r="GM7" s="72"/>
      <c r="GN7" s="72"/>
      <c r="GO7" s="72"/>
      <c r="GP7" s="72"/>
      <c r="GQ7" s="72"/>
      <c r="GR7" s="72"/>
      <c r="GS7" s="72"/>
      <c r="GT7" s="72"/>
      <c r="GU7" s="72"/>
      <c r="GV7" s="72"/>
      <c r="GW7" s="72"/>
      <c r="GX7" s="72"/>
      <c r="GY7" s="72"/>
      <c r="GZ7" s="72"/>
      <c r="HA7" s="72"/>
      <c r="HB7" s="72"/>
      <c r="HC7" s="72"/>
      <c r="HD7" s="72"/>
      <c r="HE7" s="72"/>
      <c r="HF7" s="72"/>
      <c r="HG7" s="72"/>
      <c r="HH7" s="72"/>
      <c r="HI7" s="72"/>
      <c r="HJ7" s="72"/>
      <c r="HK7" s="72"/>
      <c r="HL7" s="72"/>
      <c r="HM7" s="72"/>
      <c r="HN7" s="72"/>
      <c r="HO7" s="72"/>
      <c r="HP7" s="72"/>
    </row>
    <row r="8" spans="1:224" s="40" customFormat="1" ht="12.75" customHeight="1">
      <c r="A8" s="134" t="s">
        <v>9</v>
      </c>
      <c r="B8" s="134" t="s">
        <v>10</v>
      </c>
      <c r="C8" s="134" t="s">
        <v>11</v>
      </c>
      <c r="D8" s="134" t="s">
        <v>12</v>
      </c>
      <c r="E8" s="134" t="s">
        <v>13</v>
      </c>
      <c r="F8" s="134" t="s">
        <v>14</v>
      </c>
      <c r="G8" s="134" t="s">
        <v>15</v>
      </c>
      <c r="H8" s="134">
        <v>8</v>
      </c>
      <c r="I8" s="134">
        <v>9</v>
      </c>
      <c r="J8" s="72"/>
      <c r="K8" s="180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72"/>
      <c r="BK8" s="72"/>
      <c r="BL8" s="72"/>
      <c r="BM8" s="72"/>
      <c r="BN8" s="72"/>
      <c r="BO8" s="72"/>
      <c r="BP8" s="72"/>
      <c r="BQ8" s="72"/>
      <c r="BR8" s="72"/>
      <c r="BS8" s="72"/>
      <c r="BT8" s="72"/>
      <c r="BU8" s="72"/>
      <c r="BV8" s="72"/>
      <c r="BW8" s="72"/>
      <c r="BX8" s="72"/>
      <c r="BY8" s="72"/>
      <c r="BZ8" s="72"/>
      <c r="CA8" s="72"/>
      <c r="CB8" s="72"/>
      <c r="CC8" s="72"/>
      <c r="CD8" s="72"/>
      <c r="CE8" s="72"/>
      <c r="CF8" s="72"/>
      <c r="CG8" s="72"/>
      <c r="CH8" s="72"/>
      <c r="CI8" s="72"/>
      <c r="CJ8" s="72"/>
      <c r="CK8" s="72"/>
      <c r="CL8" s="72"/>
      <c r="CM8" s="72"/>
      <c r="CN8" s="72"/>
      <c r="CO8" s="72"/>
      <c r="CP8" s="72"/>
      <c r="CQ8" s="72"/>
      <c r="CR8" s="72"/>
      <c r="CS8" s="72"/>
      <c r="CT8" s="72"/>
      <c r="CU8" s="72"/>
      <c r="CV8" s="72"/>
      <c r="CW8" s="72"/>
      <c r="CX8" s="72"/>
      <c r="CY8" s="72"/>
      <c r="CZ8" s="72"/>
      <c r="DA8" s="72"/>
      <c r="DB8" s="72"/>
      <c r="DC8" s="72"/>
      <c r="DD8" s="72"/>
      <c r="DE8" s="72"/>
      <c r="DF8" s="72"/>
      <c r="DG8" s="72"/>
      <c r="DH8" s="72"/>
      <c r="DI8" s="72"/>
      <c r="DJ8" s="72"/>
      <c r="DK8" s="72"/>
      <c r="DL8" s="72"/>
      <c r="DM8" s="72"/>
      <c r="DN8" s="72"/>
      <c r="DO8" s="72"/>
      <c r="DP8" s="72"/>
      <c r="DQ8" s="72"/>
      <c r="DR8" s="72"/>
      <c r="DS8" s="72"/>
      <c r="DT8" s="72"/>
      <c r="DU8" s="72"/>
      <c r="DV8" s="72"/>
      <c r="DW8" s="72"/>
      <c r="DX8" s="72"/>
      <c r="DY8" s="72"/>
      <c r="DZ8" s="72"/>
      <c r="EA8" s="72"/>
      <c r="EB8" s="72"/>
      <c r="EC8" s="72"/>
      <c r="ED8" s="72"/>
      <c r="EE8" s="72"/>
      <c r="EF8" s="72"/>
      <c r="EG8" s="72"/>
      <c r="EH8" s="72"/>
      <c r="EI8" s="72"/>
      <c r="EJ8" s="72"/>
      <c r="EK8" s="72"/>
      <c r="EL8" s="72"/>
      <c r="EM8" s="72"/>
      <c r="EN8" s="72"/>
      <c r="EO8" s="72"/>
      <c r="EP8" s="72"/>
      <c r="EQ8" s="72"/>
      <c r="ER8" s="72"/>
      <c r="ES8" s="72"/>
      <c r="ET8" s="72"/>
      <c r="EU8" s="72"/>
      <c r="EV8" s="72"/>
      <c r="EW8" s="72"/>
      <c r="EX8" s="72"/>
      <c r="EY8" s="72"/>
      <c r="EZ8" s="72"/>
      <c r="FA8" s="72"/>
      <c r="FB8" s="72"/>
      <c r="FC8" s="72"/>
      <c r="FD8" s="72"/>
      <c r="FE8" s="72"/>
      <c r="FF8" s="72"/>
      <c r="FG8" s="72"/>
      <c r="FH8" s="72"/>
      <c r="FI8" s="72"/>
      <c r="FJ8" s="72"/>
      <c r="FK8" s="72"/>
      <c r="FL8" s="72"/>
      <c r="FM8" s="72"/>
      <c r="FN8" s="72"/>
      <c r="FO8" s="72"/>
      <c r="FP8" s="72"/>
      <c r="FQ8" s="72"/>
      <c r="FR8" s="72"/>
      <c r="FS8" s="72"/>
      <c r="FT8" s="72"/>
      <c r="FU8" s="72"/>
      <c r="FV8" s="72"/>
      <c r="FW8" s="72"/>
      <c r="FX8" s="72"/>
      <c r="FY8" s="72"/>
      <c r="FZ8" s="72"/>
      <c r="GA8" s="72"/>
      <c r="GB8" s="72"/>
      <c r="GC8" s="72"/>
      <c r="GD8" s="72"/>
      <c r="GE8" s="72"/>
      <c r="GF8" s="72"/>
      <c r="GG8" s="72"/>
      <c r="GH8" s="72"/>
      <c r="GI8" s="72"/>
      <c r="GJ8" s="72"/>
      <c r="GK8" s="72"/>
      <c r="GL8" s="72"/>
      <c r="GM8" s="72"/>
      <c r="GN8" s="72"/>
      <c r="GO8" s="72"/>
      <c r="GP8" s="72"/>
      <c r="GQ8" s="72"/>
      <c r="GR8" s="72"/>
      <c r="GS8" s="72"/>
      <c r="GT8" s="72"/>
      <c r="GU8" s="72"/>
      <c r="GV8" s="72"/>
      <c r="GW8" s="72"/>
      <c r="GX8" s="72"/>
      <c r="GY8" s="72"/>
      <c r="GZ8" s="72"/>
      <c r="HA8" s="72"/>
      <c r="HB8" s="72"/>
      <c r="HC8" s="72"/>
      <c r="HD8" s="72"/>
      <c r="HE8" s="72"/>
      <c r="HF8" s="72"/>
      <c r="HG8" s="72"/>
      <c r="HH8" s="72"/>
      <c r="HI8" s="72"/>
      <c r="HJ8" s="72"/>
      <c r="HK8" s="72"/>
      <c r="HL8" s="72"/>
      <c r="HM8" s="72"/>
      <c r="HN8" s="72"/>
      <c r="HO8" s="72"/>
      <c r="HP8" s="72"/>
    </row>
    <row r="9" spans="1:224" s="40" customFormat="1" ht="21" customHeight="1">
      <c r="A9" s="135"/>
      <c r="B9" s="136"/>
      <c r="C9" s="136" t="s">
        <v>16</v>
      </c>
      <c r="D9" s="136" t="s">
        <v>17</v>
      </c>
      <c r="E9" s="136"/>
      <c r="F9" s="137"/>
      <c r="G9" s="309"/>
      <c r="H9" s="138">
        <f>H10+H15+H44+H140</f>
        <v>0</v>
      </c>
      <c r="I9" s="139"/>
      <c r="J9" s="72"/>
      <c r="K9" s="180"/>
      <c r="L9" s="72"/>
      <c r="M9" s="72"/>
      <c r="N9" s="72"/>
      <c r="O9" s="72"/>
      <c r="P9" s="72"/>
      <c r="Q9" s="140"/>
      <c r="R9" s="72"/>
      <c r="S9" s="140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72"/>
      <c r="BK9" s="72"/>
      <c r="BL9" s="72"/>
      <c r="BM9" s="72"/>
      <c r="BN9" s="72"/>
      <c r="BO9" s="72"/>
      <c r="BP9" s="72"/>
      <c r="BQ9" s="72"/>
      <c r="BR9" s="72"/>
      <c r="BS9" s="72"/>
      <c r="BT9" s="72"/>
      <c r="BU9" s="72"/>
      <c r="BV9" s="72"/>
      <c r="BW9" s="72"/>
      <c r="BX9" s="72"/>
      <c r="BY9" s="72"/>
      <c r="BZ9" s="72"/>
      <c r="CA9" s="72"/>
      <c r="CB9" s="72"/>
      <c r="CC9" s="72"/>
      <c r="CD9" s="72"/>
      <c r="CE9" s="72"/>
      <c r="CF9" s="72"/>
      <c r="CG9" s="72"/>
      <c r="CH9" s="72"/>
      <c r="CI9" s="72"/>
      <c r="CJ9" s="72"/>
      <c r="CK9" s="72"/>
      <c r="CL9" s="72"/>
      <c r="CM9" s="72"/>
      <c r="CN9" s="72"/>
      <c r="CO9" s="72"/>
      <c r="CP9" s="72"/>
      <c r="CQ9" s="72"/>
      <c r="CR9" s="72"/>
      <c r="CS9" s="72"/>
      <c r="CT9" s="72"/>
      <c r="CU9" s="72"/>
      <c r="CV9" s="72"/>
      <c r="CW9" s="72"/>
      <c r="CX9" s="72"/>
      <c r="CY9" s="72"/>
      <c r="CZ9" s="72"/>
      <c r="DA9" s="72"/>
      <c r="DB9" s="72"/>
      <c r="DC9" s="72"/>
      <c r="DD9" s="72"/>
      <c r="DE9" s="72"/>
      <c r="DF9" s="72"/>
      <c r="DG9" s="72"/>
      <c r="DH9" s="72"/>
      <c r="DI9" s="72"/>
      <c r="DJ9" s="72"/>
      <c r="DK9" s="72"/>
      <c r="DL9" s="72"/>
      <c r="DM9" s="72"/>
      <c r="DN9" s="72"/>
      <c r="DO9" s="72"/>
      <c r="DP9" s="72"/>
      <c r="DQ9" s="72"/>
      <c r="DR9" s="72"/>
      <c r="DS9" s="72"/>
      <c r="DT9" s="72"/>
      <c r="DU9" s="72"/>
      <c r="DV9" s="72"/>
      <c r="DW9" s="72"/>
      <c r="DX9" s="72"/>
      <c r="DY9" s="72"/>
      <c r="DZ9" s="72"/>
      <c r="EA9" s="72"/>
      <c r="EB9" s="72"/>
      <c r="EC9" s="72"/>
      <c r="ED9" s="72"/>
      <c r="EE9" s="72"/>
      <c r="EF9" s="72"/>
      <c r="EG9" s="72"/>
      <c r="EH9" s="72"/>
      <c r="EI9" s="72"/>
      <c r="EJ9" s="72"/>
      <c r="EK9" s="72"/>
      <c r="EL9" s="72"/>
      <c r="EM9" s="72"/>
      <c r="EN9" s="72"/>
      <c r="EO9" s="72"/>
      <c r="EP9" s="72"/>
      <c r="EQ9" s="72"/>
      <c r="ER9" s="72"/>
      <c r="ES9" s="72"/>
      <c r="ET9" s="72"/>
      <c r="EU9" s="72"/>
      <c r="EV9" s="72"/>
      <c r="EW9" s="72"/>
      <c r="EX9" s="72"/>
      <c r="EY9" s="72"/>
      <c r="EZ9" s="72"/>
      <c r="FA9" s="72"/>
      <c r="FB9" s="72"/>
      <c r="FC9" s="72"/>
      <c r="FD9" s="72"/>
      <c r="FE9" s="72"/>
      <c r="FF9" s="72"/>
      <c r="FG9" s="72"/>
      <c r="FH9" s="72"/>
      <c r="FI9" s="72"/>
      <c r="FJ9" s="72"/>
      <c r="FK9" s="72"/>
      <c r="FL9" s="72"/>
      <c r="FM9" s="72"/>
      <c r="FN9" s="72"/>
      <c r="FO9" s="72"/>
      <c r="FP9" s="72"/>
      <c r="FQ9" s="72"/>
      <c r="FR9" s="72"/>
      <c r="FS9" s="72"/>
      <c r="FT9" s="72"/>
      <c r="FU9" s="72"/>
      <c r="FV9" s="72"/>
      <c r="FW9" s="72"/>
      <c r="FX9" s="72"/>
      <c r="FY9" s="72"/>
      <c r="FZ9" s="72"/>
      <c r="GA9" s="72"/>
      <c r="GB9" s="72"/>
      <c r="GC9" s="72"/>
      <c r="GD9" s="72"/>
      <c r="GE9" s="72"/>
      <c r="GF9" s="72"/>
      <c r="GG9" s="72"/>
      <c r="GH9" s="72"/>
      <c r="GI9" s="72"/>
      <c r="GJ9" s="72"/>
      <c r="GK9" s="72"/>
      <c r="GL9" s="72"/>
      <c r="GM9" s="72"/>
      <c r="GN9" s="72"/>
      <c r="GO9" s="72"/>
      <c r="GP9" s="72"/>
      <c r="GQ9" s="72"/>
      <c r="GR9" s="72"/>
      <c r="GS9" s="72"/>
      <c r="GT9" s="72"/>
      <c r="GU9" s="72"/>
      <c r="GV9" s="72"/>
      <c r="GW9" s="72"/>
      <c r="GX9" s="72"/>
      <c r="GY9" s="72"/>
      <c r="GZ9" s="72"/>
      <c r="HA9" s="72"/>
      <c r="HB9" s="72"/>
      <c r="HC9" s="72"/>
      <c r="HD9" s="72"/>
      <c r="HE9" s="72"/>
      <c r="HF9" s="72"/>
      <c r="HG9" s="72"/>
      <c r="HH9" s="72"/>
      <c r="HI9" s="72"/>
      <c r="HJ9" s="72"/>
      <c r="HK9" s="72"/>
      <c r="HL9" s="72"/>
      <c r="HM9" s="72"/>
      <c r="HN9" s="72"/>
      <c r="HO9" s="72"/>
      <c r="HP9" s="72"/>
    </row>
    <row r="10" spans="1:224" s="5" customFormat="1" ht="13.5" customHeight="1">
      <c r="A10" s="60"/>
      <c r="B10" s="43"/>
      <c r="C10" s="2">
        <v>3</v>
      </c>
      <c r="D10" s="2" t="s">
        <v>25</v>
      </c>
      <c r="E10" s="2"/>
      <c r="F10" s="32"/>
      <c r="G10" s="52"/>
      <c r="H10" s="3">
        <f>SUM(H11:H14)</f>
        <v>0</v>
      </c>
      <c r="I10" s="179"/>
      <c r="J10" s="110"/>
    </row>
    <row r="11" spans="1:224" s="1" customFormat="1" ht="27" customHeight="1">
      <c r="A11" s="56">
        <v>1</v>
      </c>
      <c r="B11" s="57" t="s">
        <v>59</v>
      </c>
      <c r="C11" s="44">
        <v>311272231</v>
      </c>
      <c r="D11" s="44" t="s">
        <v>67</v>
      </c>
      <c r="E11" s="44" t="s">
        <v>19</v>
      </c>
      <c r="F11" s="45">
        <f>SUM(F13:F14)</f>
        <v>8.9273099999999985</v>
      </c>
      <c r="G11" s="48"/>
      <c r="H11" s="48">
        <f>F11*G11</f>
        <v>0</v>
      </c>
      <c r="I11" s="46" t="s">
        <v>68</v>
      </c>
      <c r="J11" s="77"/>
      <c r="K11" s="5"/>
      <c r="L11" s="5"/>
      <c r="M11" s="5"/>
      <c r="N11" s="5"/>
      <c r="O11" s="68"/>
      <c r="P11" s="68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</row>
    <row r="12" spans="1:224" s="1" customFormat="1" ht="13.5" customHeight="1">
      <c r="A12" s="56"/>
      <c r="B12" s="44"/>
      <c r="C12" s="44"/>
      <c r="D12" s="49" t="s">
        <v>84</v>
      </c>
      <c r="E12" s="44"/>
      <c r="F12" s="50"/>
      <c r="G12" s="48"/>
      <c r="H12" s="48"/>
      <c r="I12" s="46"/>
      <c r="J12" s="111"/>
      <c r="K12" s="5"/>
      <c r="L12" s="5"/>
      <c r="M12" s="5"/>
      <c r="N12" s="5"/>
      <c r="O12" s="68"/>
      <c r="P12" s="68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</row>
    <row r="13" spans="1:224" s="1" customFormat="1" ht="13.5" customHeight="1">
      <c r="A13" s="56"/>
      <c r="B13" s="44"/>
      <c r="C13" s="44"/>
      <c r="D13" s="49" t="s">
        <v>250</v>
      </c>
      <c r="E13" s="44"/>
      <c r="F13" s="50">
        <f>((1.19*1.49)*2)*1.05</f>
        <v>3.7235100000000001</v>
      </c>
      <c r="G13" s="48"/>
      <c r="H13" s="48"/>
      <c r="I13" s="46"/>
      <c r="J13" s="5"/>
      <c r="K13" s="5"/>
      <c r="L13" s="5"/>
      <c r="M13" s="108"/>
      <c r="N13" s="5"/>
      <c r="O13" s="68"/>
      <c r="P13" s="68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</row>
    <row r="14" spans="1:224" s="1" customFormat="1" ht="13.5" customHeight="1">
      <c r="A14" s="56"/>
      <c r="B14" s="44"/>
      <c r="C14" s="44"/>
      <c r="D14" s="49" t="s">
        <v>221</v>
      </c>
      <c r="E14" s="44"/>
      <c r="F14" s="50">
        <f>(2.36*2.1)*1.05</f>
        <v>5.2037999999999993</v>
      </c>
      <c r="G14" s="48"/>
      <c r="H14" s="48"/>
      <c r="I14" s="46"/>
      <c r="J14" s="77"/>
      <c r="K14" s="5"/>
      <c r="L14" s="5"/>
      <c r="M14" s="108"/>
      <c r="N14" s="5"/>
      <c r="O14" s="68"/>
      <c r="P14" s="68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</row>
    <row r="15" spans="1:224" s="5" customFormat="1" ht="13.5" customHeight="1">
      <c r="A15" s="60"/>
      <c r="B15" s="61"/>
      <c r="C15" s="43" t="s">
        <v>14</v>
      </c>
      <c r="D15" s="43" t="s">
        <v>65</v>
      </c>
      <c r="E15" s="43"/>
      <c r="F15" s="99"/>
      <c r="G15" s="52"/>
      <c r="H15" s="52">
        <f>SUM(H16:H43)</f>
        <v>0</v>
      </c>
      <c r="I15" s="96"/>
      <c r="J15" s="77"/>
      <c r="O15" s="68"/>
      <c r="P15" s="68"/>
    </row>
    <row r="16" spans="1:224" s="5" customFormat="1" ht="13.5" customHeight="1">
      <c r="A16" s="56">
        <v>2</v>
      </c>
      <c r="B16" s="57" t="s">
        <v>59</v>
      </c>
      <c r="C16" s="44">
        <v>611131111</v>
      </c>
      <c r="D16" s="44" t="s">
        <v>73</v>
      </c>
      <c r="E16" s="44" t="s">
        <v>19</v>
      </c>
      <c r="F16" s="45">
        <f>SUM(F18)</f>
        <v>87.67</v>
      </c>
      <c r="G16" s="48"/>
      <c r="H16" s="48">
        <f>F16*G16</f>
        <v>0</v>
      </c>
      <c r="I16" s="46" t="s">
        <v>68</v>
      </c>
      <c r="O16" s="68"/>
      <c r="P16" s="68"/>
    </row>
    <row r="17" spans="1:67" s="5" customFormat="1" ht="13.5" customHeight="1">
      <c r="A17" s="56"/>
      <c r="B17" s="44"/>
      <c r="C17" s="44"/>
      <c r="D17" s="49" t="s">
        <v>82</v>
      </c>
      <c r="E17" s="44"/>
      <c r="F17" s="50"/>
      <c r="G17" s="48"/>
      <c r="H17" s="48"/>
      <c r="I17" s="46"/>
      <c r="J17" s="42"/>
      <c r="K17" s="42"/>
      <c r="L17" s="42"/>
      <c r="M17" s="42"/>
      <c r="N17" s="42"/>
      <c r="O17" s="68"/>
      <c r="P17" s="68"/>
    </row>
    <row r="18" spans="1:67" s="5" customFormat="1" ht="13.5" customHeight="1">
      <c r="A18" s="56"/>
      <c r="B18" s="44"/>
      <c r="C18" s="44"/>
      <c r="D18" s="49" t="s">
        <v>299</v>
      </c>
      <c r="E18" s="44"/>
      <c r="F18" s="50">
        <f>(33.84+1.08)+(4.7+48.05)</f>
        <v>87.67</v>
      </c>
      <c r="G18" s="48"/>
      <c r="H18" s="48"/>
      <c r="I18" s="46"/>
      <c r="M18" s="108"/>
      <c r="O18" s="68"/>
      <c r="P18" s="68"/>
    </row>
    <row r="19" spans="1:67" s="5" customFormat="1" ht="13.5" customHeight="1">
      <c r="A19" s="56">
        <v>3</v>
      </c>
      <c r="B19" s="57" t="s">
        <v>59</v>
      </c>
      <c r="C19" s="44">
        <v>611321121</v>
      </c>
      <c r="D19" s="44" t="s">
        <v>182</v>
      </c>
      <c r="E19" s="44" t="s">
        <v>19</v>
      </c>
      <c r="F19" s="45">
        <f>SUM(F21)</f>
        <v>87.67</v>
      </c>
      <c r="G19" s="48"/>
      <c r="H19" s="48">
        <f>F19*G19</f>
        <v>0</v>
      </c>
      <c r="I19" s="46" t="s">
        <v>68</v>
      </c>
      <c r="J19" s="62"/>
      <c r="K19" s="275"/>
      <c r="L19" s="275"/>
      <c r="M19" s="275"/>
      <c r="N19" s="275"/>
      <c r="O19" s="68"/>
      <c r="P19" s="68"/>
    </row>
    <row r="20" spans="1:67" s="5" customFormat="1" ht="13.5" customHeight="1">
      <c r="A20" s="56"/>
      <c r="B20" s="44"/>
      <c r="C20" s="44"/>
      <c r="D20" s="49" t="s">
        <v>183</v>
      </c>
      <c r="E20" s="44"/>
      <c r="F20" s="50"/>
      <c r="G20" s="48"/>
      <c r="H20" s="48"/>
      <c r="I20" s="46"/>
      <c r="J20" s="42"/>
      <c r="K20" s="42"/>
      <c r="L20" s="42"/>
      <c r="M20" s="42"/>
      <c r="N20" s="42"/>
      <c r="O20" s="68"/>
      <c r="P20" s="68"/>
    </row>
    <row r="21" spans="1:67" s="5" customFormat="1" ht="13.5" customHeight="1">
      <c r="A21" s="56"/>
      <c r="B21" s="44"/>
      <c r="C21" s="44"/>
      <c r="D21" s="49" t="s">
        <v>300</v>
      </c>
      <c r="E21" s="44"/>
      <c r="F21" s="50">
        <f>(33.84+1.08)+(4.7+48.05)</f>
        <v>87.67</v>
      </c>
      <c r="G21" s="48"/>
      <c r="H21" s="48"/>
      <c r="I21" s="46"/>
      <c r="M21" s="108"/>
      <c r="O21" s="68"/>
      <c r="P21" s="68"/>
    </row>
    <row r="22" spans="1:67" s="5" customFormat="1" ht="13.5" customHeight="1">
      <c r="A22" s="56"/>
      <c r="B22" s="44"/>
      <c r="C22" s="44"/>
      <c r="D22" s="49" t="s">
        <v>184</v>
      </c>
      <c r="E22" s="44"/>
      <c r="F22" s="50"/>
      <c r="G22" s="48"/>
      <c r="H22" s="48"/>
      <c r="I22" s="46"/>
      <c r="M22" s="108"/>
      <c r="O22" s="68"/>
      <c r="P22" s="68"/>
    </row>
    <row r="23" spans="1:67" s="5" customFormat="1" ht="13.5" customHeight="1">
      <c r="A23" s="56">
        <v>4</v>
      </c>
      <c r="B23" s="57" t="s">
        <v>59</v>
      </c>
      <c r="C23" s="44">
        <v>612131111</v>
      </c>
      <c r="D23" s="44" t="s">
        <v>74</v>
      </c>
      <c r="E23" s="44" t="s">
        <v>19</v>
      </c>
      <c r="F23" s="45">
        <f>SUM(F25)</f>
        <v>8.5021999999999984</v>
      </c>
      <c r="G23" s="48"/>
      <c r="H23" s="48">
        <f>F23*G23</f>
        <v>0</v>
      </c>
      <c r="I23" s="46" t="s">
        <v>68</v>
      </c>
      <c r="K23" s="111"/>
      <c r="O23" s="68"/>
      <c r="P23" s="68"/>
    </row>
    <row r="24" spans="1:67" s="5" customFormat="1" ht="13.5" customHeight="1">
      <c r="A24" s="56"/>
      <c r="B24" s="44"/>
      <c r="C24" s="44"/>
      <c r="D24" s="49" t="s">
        <v>283</v>
      </c>
      <c r="E24" s="44"/>
      <c r="F24" s="50"/>
      <c r="G24" s="48"/>
      <c r="H24" s="48"/>
      <c r="I24" s="46"/>
      <c r="J24" s="42"/>
      <c r="K24" s="42"/>
      <c r="L24" s="42"/>
      <c r="M24" s="42"/>
      <c r="N24" s="42"/>
      <c r="O24" s="68"/>
      <c r="P24" s="68"/>
    </row>
    <row r="25" spans="1:67" s="5" customFormat="1" ht="13.5" customHeight="1">
      <c r="A25" s="56"/>
      <c r="B25" s="44"/>
      <c r="C25" s="44"/>
      <c r="D25" s="49" t="s">
        <v>284</v>
      </c>
      <c r="E25" s="44"/>
      <c r="F25" s="50">
        <f>1.19*1.49*2+2.36*2.1</f>
        <v>8.5021999999999984</v>
      </c>
      <c r="G25" s="48"/>
      <c r="H25" s="48"/>
      <c r="I25" s="46"/>
      <c r="M25" s="108"/>
      <c r="O25" s="68"/>
      <c r="P25" s="68"/>
    </row>
    <row r="26" spans="1:67" s="5" customFormat="1" ht="13.5" customHeight="1">
      <c r="A26" s="56">
        <v>5</v>
      </c>
      <c r="B26" s="57" t="s">
        <v>59</v>
      </c>
      <c r="C26" s="44">
        <v>612321141</v>
      </c>
      <c r="D26" s="44" t="s">
        <v>75</v>
      </c>
      <c r="E26" s="44" t="s">
        <v>19</v>
      </c>
      <c r="F26" s="45">
        <f>SUM(F28)</f>
        <v>8.5021999999999984</v>
      </c>
      <c r="G26" s="48"/>
      <c r="H26" s="48">
        <f>F26*G26</f>
        <v>0</v>
      </c>
      <c r="I26" s="46" t="s">
        <v>68</v>
      </c>
      <c r="J26" s="62"/>
      <c r="K26" s="275"/>
      <c r="L26" s="275"/>
      <c r="M26" s="275"/>
      <c r="N26" s="275"/>
      <c r="O26" s="68"/>
      <c r="P26" s="68"/>
    </row>
    <row r="27" spans="1:67" s="5" customFormat="1" ht="27" customHeight="1">
      <c r="A27" s="56"/>
      <c r="B27" s="44"/>
      <c r="C27" s="44"/>
      <c r="D27" s="49" t="s">
        <v>287</v>
      </c>
      <c r="E27" s="44"/>
      <c r="F27" s="50"/>
      <c r="G27" s="48"/>
      <c r="H27" s="48"/>
      <c r="I27" s="46"/>
      <c r="J27" s="42"/>
      <c r="K27" s="42"/>
      <c r="L27" s="42"/>
      <c r="M27" s="42"/>
      <c r="N27" s="42"/>
      <c r="O27" s="68"/>
      <c r="P27" s="68"/>
    </row>
    <row r="28" spans="1:67" s="5" customFormat="1" ht="13.5" customHeight="1">
      <c r="A28" s="56"/>
      <c r="B28" s="44"/>
      <c r="C28" s="44"/>
      <c r="D28" s="49" t="s">
        <v>285</v>
      </c>
      <c r="E28" s="44"/>
      <c r="F28" s="50">
        <f>1.19*1.49*2+2.36*2.1</f>
        <v>8.5021999999999984</v>
      </c>
      <c r="G28" s="48"/>
      <c r="H28" s="48"/>
      <c r="I28" s="46"/>
      <c r="M28" s="108"/>
      <c r="O28" s="68"/>
      <c r="P28" s="68"/>
    </row>
    <row r="29" spans="1:67" s="5" customFormat="1" ht="13.5" customHeight="1">
      <c r="A29" s="56"/>
      <c r="B29" s="44"/>
      <c r="C29" s="44"/>
      <c r="D29" s="49" t="s">
        <v>286</v>
      </c>
      <c r="E29" s="44"/>
      <c r="F29" s="50"/>
      <c r="G29" s="48"/>
      <c r="H29" s="48"/>
      <c r="I29" s="46"/>
      <c r="M29" s="108"/>
      <c r="O29" s="68"/>
      <c r="P29" s="68"/>
    </row>
    <row r="30" spans="1:67" s="1" customFormat="1" ht="13.5" customHeight="1">
      <c r="A30" s="56">
        <v>6</v>
      </c>
      <c r="B30" s="57" t="s">
        <v>62</v>
      </c>
      <c r="C30" s="44">
        <v>619991011</v>
      </c>
      <c r="D30" s="44" t="s">
        <v>118</v>
      </c>
      <c r="E30" s="44" t="s">
        <v>19</v>
      </c>
      <c r="F30" s="90">
        <f>SUM(F31:F35)</f>
        <v>73.311999999999998</v>
      </c>
      <c r="G30" s="48"/>
      <c r="H30" s="48">
        <f>F30*G30</f>
        <v>0</v>
      </c>
      <c r="I30" s="46" t="s">
        <v>68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</row>
    <row r="31" spans="1:67" s="1" customFormat="1" ht="13.5" customHeight="1">
      <c r="A31" s="60"/>
      <c r="B31" s="43"/>
      <c r="C31" s="43"/>
      <c r="D31" s="49" t="s">
        <v>167</v>
      </c>
      <c r="E31" s="43"/>
      <c r="F31" s="50">
        <f>(1.19*1.79)*6</f>
        <v>12.7806</v>
      </c>
      <c r="G31" s="52"/>
      <c r="H31" s="52"/>
      <c r="I31" s="67"/>
      <c r="J31" s="110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</row>
    <row r="32" spans="1:67" s="1" customFormat="1" ht="13.5" customHeight="1">
      <c r="A32" s="60"/>
      <c r="B32" s="43"/>
      <c r="C32" s="43"/>
      <c r="D32" s="49" t="s">
        <v>168</v>
      </c>
      <c r="E32" s="43"/>
      <c r="F32" s="50">
        <f>(1*2.02)*1</f>
        <v>2.02</v>
      </c>
      <c r="G32" s="52"/>
      <c r="H32" s="52"/>
      <c r="I32" s="67"/>
      <c r="J32" s="110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</row>
    <row r="33" spans="1:67" s="1" customFormat="1" ht="13.5" customHeight="1">
      <c r="A33" s="60"/>
      <c r="B33" s="43"/>
      <c r="C33" s="43"/>
      <c r="D33" s="49" t="s">
        <v>193</v>
      </c>
      <c r="E33" s="43"/>
      <c r="F33" s="50">
        <f>(1*2.02)*1+(1.55*2.02)*1</f>
        <v>5.1509999999999998</v>
      </c>
      <c r="G33" s="52"/>
      <c r="H33" s="52"/>
      <c r="I33" s="67"/>
      <c r="J33" s="110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</row>
    <row r="34" spans="1:67" s="1" customFormat="1" ht="13.5" customHeight="1">
      <c r="A34" s="60"/>
      <c r="B34" s="43"/>
      <c r="C34" s="43"/>
      <c r="D34" s="49" t="s">
        <v>137</v>
      </c>
      <c r="E34" s="43"/>
      <c r="F34" s="50">
        <f>(0.12*3.32)*2+(0.24*3.32)*2</f>
        <v>2.3903999999999996</v>
      </c>
      <c r="G34" s="52"/>
      <c r="H34" s="52"/>
      <c r="I34" s="67"/>
      <c r="J34" s="110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</row>
    <row r="35" spans="1:67" s="1" customFormat="1" ht="13.5" customHeight="1">
      <c r="A35" s="60"/>
      <c r="B35" s="43"/>
      <c r="C35" s="43"/>
      <c r="D35" s="49" t="s">
        <v>242</v>
      </c>
      <c r="E35" s="43"/>
      <c r="F35" s="50">
        <v>50.97</v>
      </c>
      <c r="G35" s="52"/>
      <c r="H35" s="52"/>
      <c r="I35" s="67"/>
      <c r="J35" s="110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</row>
    <row r="36" spans="1:67" s="1" customFormat="1" ht="13.5" customHeight="1">
      <c r="A36" s="60"/>
      <c r="B36" s="43"/>
      <c r="C36" s="43"/>
      <c r="D36" s="49" t="s">
        <v>138</v>
      </c>
      <c r="E36" s="43"/>
      <c r="F36" s="50"/>
      <c r="G36" s="52"/>
      <c r="H36" s="52"/>
      <c r="I36" s="67"/>
      <c r="J36" s="110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</row>
    <row r="37" spans="1:67" s="1" customFormat="1" ht="13.5" customHeight="1">
      <c r="A37" s="56">
        <v>7</v>
      </c>
      <c r="B37" s="57" t="s">
        <v>62</v>
      </c>
      <c r="C37" s="44" t="s">
        <v>307</v>
      </c>
      <c r="D37" s="44" t="s">
        <v>308</v>
      </c>
      <c r="E37" s="44" t="s">
        <v>49</v>
      </c>
      <c r="F37" s="90">
        <f>SUM(F38)</f>
        <v>1</v>
      </c>
      <c r="G37" s="48"/>
      <c r="H37" s="48">
        <f>F37*G37</f>
        <v>0</v>
      </c>
      <c r="I37" s="46" t="s">
        <v>69</v>
      </c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</row>
    <row r="38" spans="1:67" s="1" customFormat="1" ht="13.5" customHeight="1">
      <c r="A38" s="60"/>
      <c r="B38" s="43"/>
      <c r="C38" s="43"/>
      <c r="D38" s="49" t="s">
        <v>309</v>
      </c>
      <c r="E38" s="43"/>
      <c r="F38" s="50">
        <v>1</v>
      </c>
      <c r="G38" s="52"/>
      <c r="H38" s="52"/>
      <c r="I38" s="67"/>
      <c r="J38" s="110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</row>
    <row r="39" spans="1:67" s="1" customFormat="1" ht="40.5" customHeight="1">
      <c r="A39" s="60"/>
      <c r="B39" s="43"/>
      <c r="C39" s="43"/>
      <c r="D39" s="49" t="s">
        <v>311</v>
      </c>
      <c r="E39" s="43"/>
      <c r="F39" s="50"/>
      <c r="G39" s="52"/>
      <c r="H39" s="52"/>
      <c r="I39" s="67"/>
      <c r="J39" s="110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</row>
    <row r="40" spans="1:67" s="5" customFormat="1" ht="13.5" customHeight="1">
      <c r="A40" s="56">
        <v>8</v>
      </c>
      <c r="B40" s="57" t="s">
        <v>59</v>
      </c>
      <c r="C40" s="44" t="s">
        <v>290</v>
      </c>
      <c r="D40" s="44" t="s">
        <v>291</v>
      </c>
      <c r="E40" s="44" t="s">
        <v>19</v>
      </c>
      <c r="F40" s="45">
        <f>SUM(F41)</f>
        <v>4.9559999999999995</v>
      </c>
      <c r="G40" s="48"/>
      <c r="H40" s="48">
        <f>F40*G40</f>
        <v>0</v>
      </c>
      <c r="I40" s="46" t="s">
        <v>69</v>
      </c>
      <c r="J40" s="62"/>
      <c r="K40" s="275"/>
      <c r="L40" s="42"/>
      <c r="M40" s="275"/>
      <c r="N40" s="275"/>
      <c r="O40" s="68"/>
      <c r="P40" s="68"/>
    </row>
    <row r="41" spans="1:67" s="5" customFormat="1" ht="13.5" customHeight="1">
      <c r="A41" s="56"/>
      <c r="B41" s="44"/>
      <c r="C41" s="44"/>
      <c r="D41" s="49" t="s">
        <v>295</v>
      </c>
      <c r="E41" s="44"/>
      <c r="F41" s="50">
        <f>2.36*2.1</f>
        <v>4.9559999999999995</v>
      </c>
      <c r="G41" s="48"/>
      <c r="H41" s="48"/>
      <c r="I41" s="46"/>
      <c r="J41" s="68"/>
      <c r="K41" s="42"/>
      <c r="L41" s="42"/>
      <c r="M41" s="42"/>
      <c r="N41" s="42"/>
      <c r="O41" s="68"/>
      <c r="P41" s="68"/>
    </row>
    <row r="42" spans="1:67" s="5" customFormat="1" ht="40.5" customHeight="1">
      <c r="A42" s="56"/>
      <c r="B42" s="44"/>
      <c r="C42" s="44"/>
      <c r="D42" s="49" t="s">
        <v>296</v>
      </c>
      <c r="E42" s="44"/>
      <c r="F42" s="50"/>
      <c r="G42" s="48"/>
      <c r="H42" s="48"/>
      <c r="I42" s="46"/>
      <c r="J42" s="68"/>
      <c r="K42" s="42"/>
      <c r="L42" s="42"/>
      <c r="M42" s="42"/>
      <c r="N42" s="42"/>
      <c r="O42" s="68"/>
      <c r="P42" s="68"/>
    </row>
    <row r="43" spans="1:67" s="5" customFormat="1" ht="27" customHeight="1">
      <c r="A43" s="56"/>
      <c r="B43" s="44"/>
      <c r="C43" s="44"/>
      <c r="D43" s="49" t="s">
        <v>346</v>
      </c>
      <c r="E43" s="44"/>
      <c r="F43" s="50"/>
      <c r="G43" s="48"/>
      <c r="H43" s="48"/>
      <c r="I43" s="46"/>
      <c r="J43" s="68"/>
      <c r="K43" s="42"/>
      <c r="L43" s="42"/>
      <c r="M43" s="42"/>
      <c r="N43" s="42"/>
      <c r="O43" s="68"/>
      <c r="P43" s="68"/>
    </row>
    <row r="44" spans="1:67" s="1" customFormat="1" ht="13.5" customHeight="1">
      <c r="A44" s="60"/>
      <c r="B44" s="43"/>
      <c r="C44" s="43" t="s">
        <v>33</v>
      </c>
      <c r="D44" s="43" t="s">
        <v>92</v>
      </c>
      <c r="E44" s="43"/>
      <c r="F44" s="51"/>
      <c r="G44" s="52"/>
      <c r="H44" s="52">
        <f>SUM(H45:H113,H119:H120,H126:H127,H133:H134)</f>
        <v>0</v>
      </c>
      <c r="I44" s="59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</row>
    <row r="45" spans="1:67" s="5" customFormat="1" ht="13.5" customHeight="1">
      <c r="A45" s="56">
        <v>9</v>
      </c>
      <c r="B45" s="57" t="s">
        <v>64</v>
      </c>
      <c r="C45" s="44">
        <v>945412111</v>
      </c>
      <c r="D45" s="44" t="s">
        <v>247</v>
      </c>
      <c r="E45" s="44" t="s">
        <v>72</v>
      </c>
      <c r="F45" s="45">
        <f>SUM(F46)</f>
        <v>7</v>
      </c>
      <c r="G45" s="48"/>
      <c r="H45" s="48">
        <f>F45*G45</f>
        <v>0</v>
      </c>
      <c r="I45" s="46" t="s">
        <v>68</v>
      </c>
      <c r="J45" s="192"/>
    </row>
    <row r="46" spans="1:67" s="5" customFormat="1" ht="27" customHeight="1">
      <c r="A46" s="56"/>
      <c r="B46" s="57"/>
      <c r="C46" s="44"/>
      <c r="D46" s="66" t="s">
        <v>249</v>
      </c>
      <c r="E46" s="44"/>
      <c r="F46" s="191">
        <v>7</v>
      </c>
      <c r="G46" s="48"/>
      <c r="H46" s="48"/>
      <c r="I46" s="46"/>
      <c r="J46" s="192"/>
    </row>
    <row r="47" spans="1:67" s="187" customFormat="1" ht="26.25" customHeight="1">
      <c r="A47" s="193">
        <v>10</v>
      </c>
      <c r="B47" s="194" t="s">
        <v>58</v>
      </c>
      <c r="C47" s="195">
        <v>949101111</v>
      </c>
      <c r="D47" s="196" t="s">
        <v>76</v>
      </c>
      <c r="E47" s="196" t="s">
        <v>19</v>
      </c>
      <c r="F47" s="197">
        <f>SUM(F49:F50)</f>
        <v>121.56</v>
      </c>
      <c r="G47" s="310"/>
      <c r="H47" s="198">
        <f>F47*G47</f>
        <v>0</v>
      </c>
      <c r="I47" s="199" t="s">
        <v>68</v>
      </c>
    </row>
    <row r="48" spans="1:67" s="187" customFormat="1" ht="13.5" customHeight="1">
      <c r="A48" s="193"/>
      <c r="B48" s="194"/>
      <c r="C48" s="195"/>
      <c r="D48" s="200" t="s">
        <v>109</v>
      </c>
      <c r="E48" s="196"/>
      <c r="F48" s="197"/>
      <c r="G48" s="310"/>
      <c r="H48" s="198"/>
      <c r="I48" s="199"/>
      <c r="J48" s="201"/>
    </row>
    <row r="49" spans="1:67" s="187" customFormat="1" ht="13.5" customHeight="1">
      <c r="A49" s="193"/>
      <c r="B49" s="194"/>
      <c r="C49" s="195"/>
      <c r="D49" s="200" t="s">
        <v>194</v>
      </c>
      <c r="E49" s="196"/>
      <c r="F49" s="202">
        <f>(65.37+3.26)</f>
        <v>68.63000000000001</v>
      </c>
      <c r="G49" s="310"/>
      <c r="H49" s="198"/>
      <c r="I49" s="199"/>
      <c r="J49" s="203"/>
    </row>
    <row r="50" spans="1:67" s="187" customFormat="1" ht="13.5" customHeight="1">
      <c r="A50" s="193"/>
      <c r="B50" s="194"/>
      <c r="C50" s="195"/>
      <c r="D50" s="200" t="s">
        <v>135</v>
      </c>
      <c r="E50" s="196"/>
      <c r="F50" s="202">
        <f>(42.28+10.65)</f>
        <v>52.93</v>
      </c>
      <c r="G50" s="310"/>
      <c r="H50" s="198"/>
      <c r="I50" s="199"/>
      <c r="J50" s="203"/>
    </row>
    <row r="51" spans="1:67" s="124" customFormat="1" ht="13.5" customHeight="1">
      <c r="A51" s="204"/>
      <c r="B51" s="205"/>
      <c r="C51" s="205"/>
      <c r="D51" s="206" t="s">
        <v>77</v>
      </c>
      <c r="E51" s="205"/>
      <c r="F51" s="202"/>
      <c r="G51" s="311"/>
      <c r="H51" s="207"/>
      <c r="I51" s="208"/>
      <c r="J51" s="125"/>
      <c r="K51" s="125"/>
      <c r="L51" s="125"/>
      <c r="M51" s="125"/>
      <c r="N51" s="125"/>
      <c r="O51" s="125"/>
      <c r="P51" s="125"/>
      <c r="Q51" s="125"/>
      <c r="R51" s="125"/>
      <c r="S51" s="125"/>
      <c r="T51" s="125"/>
      <c r="U51" s="125"/>
      <c r="V51" s="125"/>
      <c r="W51" s="125"/>
      <c r="X51" s="125"/>
      <c r="Y51" s="125"/>
      <c r="Z51" s="125"/>
      <c r="AA51" s="125"/>
      <c r="AB51" s="125"/>
      <c r="AC51" s="125"/>
      <c r="AD51" s="125"/>
      <c r="AE51" s="125"/>
      <c r="AF51" s="125"/>
      <c r="AG51" s="125"/>
      <c r="AH51" s="125"/>
      <c r="AI51" s="125"/>
      <c r="AJ51" s="125"/>
      <c r="AK51" s="125"/>
      <c r="AL51" s="125"/>
      <c r="AM51" s="125"/>
      <c r="AN51" s="125"/>
      <c r="AO51" s="125"/>
      <c r="AP51" s="125"/>
      <c r="AQ51" s="125"/>
      <c r="AR51" s="125"/>
      <c r="AS51" s="125"/>
      <c r="AT51" s="125"/>
      <c r="AU51" s="125"/>
      <c r="AV51" s="125"/>
      <c r="AW51" s="125"/>
      <c r="AX51" s="125"/>
      <c r="AY51" s="125"/>
      <c r="AZ51" s="125"/>
      <c r="BA51" s="125"/>
      <c r="BB51" s="125"/>
      <c r="BC51" s="125"/>
      <c r="BD51" s="125"/>
      <c r="BE51" s="125"/>
      <c r="BF51" s="125"/>
      <c r="BG51" s="125"/>
      <c r="BH51" s="125"/>
      <c r="BI51" s="125"/>
      <c r="BJ51" s="125"/>
      <c r="BK51" s="125"/>
      <c r="BL51" s="125"/>
      <c r="BM51" s="125"/>
      <c r="BN51" s="125"/>
      <c r="BO51" s="125"/>
    </row>
    <row r="52" spans="1:67" s="5" customFormat="1" ht="13.5" customHeight="1">
      <c r="A52" s="56">
        <v>11</v>
      </c>
      <c r="B52" s="57" t="s">
        <v>58</v>
      </c>
      <c r="C52" s="44">
        <v>952901111</v>
      </c>
      <c r="D52" s="44" t="s">
        <v>119</v>
      </c>
      <c r="E52" s="44" t="s">
        <v>19</v>
      </c>
      <c r="F52" s="45">
        <f>SUM(F53:F56)</f>
        <v>243.12000000000003</v>
      </c>
      <c r="G52" s="48"/>
      <c r="H52" s="48">
        <f>F52*G52</f>
        <v>0</v>
      </c>
      <c r="I52" s="46" t="s">
        <v>68</v>
      </c>
    </row>
    <row r="53" spans="1:67" s="5" customFormat="1" ht="13.5" customHeight="1">
      <c r="A53" s="56"/>
      <c r="B53" s="57"/>
      <c r="C53" s="44"/>
      <c r="D53" s="66" t="s">
        <v>195</v>
      </c>
      <c r="E53" s="44"/>
      <c r="F53" s="191">
        <f>(65.37+3.26)</f>
        <v>68.63000000000001</v>
      </c>
      <c r="G53" s="48"/>
      <c r="H53" s="48"/>
      <c r="I53" s="46"/>
      <c r="J53" s="192"/>
    </row>
    <row r="54" spans="1:67" s="5" customFormat="1" ht="13.5" customHeight="1">
      <c r="A54" s="56"/>
      <c r="B54" s="57"/>
      <c r="C54" s="44"/>
      <c r="D54" s="66" t="s">
        <v>195</v>
      </c>
      <c r="E54" s="44"/>
      <c r="F54" s="191">
        <f>(65.37+3.26)</f>
        <v>68.63000000000001</v>
      </c>
      <c r="G54" s="48"/>
      <c r="H54" s="48"/>
      <c r="I54" s="46"/>
      <c r="J54" s="192"/>
    </row>
    <row r="55" spans="1:67" s="5" customFormat="1" ht="13.5" customHeight="1">
      <c r="A55" s="56"/>
      <c r="B55" s="57"/>
      <c r="C55" s="44"/>
      <c r="D55" s="66" t="s">
        <v>217</v>
      </c>
      <c r="E55" s="44"/>
      <c r="F55" s="191">
        <f>(42.28+10.65)</f>
        <v>52.93</v>
      </c>
      <c r="G55" s="48"/>
      <c r="H55" s="48"/>
      <c r="I55" s="46"/>
      <c r="J55" s="192"/>
    </row>
    <row r="56" spans="1:67" s="5" customFormat="1" ht="13.5" customHeight="1">
      <c r="A56" s="56"/>
      <c r="B56" s="57"/>
      <c r="C56" s="44"/>
      <c r="D56" s="66" t="s">
        <v>218</v>
      </c>
      <c r="E56" s="44"/>
      <c r="F56" s="191">
        <f>(42.28+10.65)</f>
        <v>52.93</v>
      </c>
      <c r="G56" s="48"/>
      <c r="H56" s="48"/>
      <c r="I56" s="46"/>
      <c r="J56" s="192"/>
    </row>
    <row r="57" spans="1:67" s="9" customFormat="1" ht="13.5" customHeight="1">
      <c r="A57" s="56">
        <v>12</v>
      </c>
      <c r="B57" s="57" t="s">
        <v>63</v>
      </c>
      <c r="C57" s="114">
        <v>962031132</v>
      </c>
      <c r="D57" s="174" t="s">
        <v>111</v>
      </c>
      <c r="E57" s="115" t="s">
        <v>19</v>
      </c>
      <c r="F57" s="229">
        <f>SUM(F58:F58)</f>
        <v>6.28</v>
      </c>
      <c r="G57" s="312"/>
      <c r="H57" s="48">
        <f>F57*G57</f>
        <v>0</v>
      </c>
      <c r="I57" s="46" t="s">
        <v>68</v>
      </c>
      <c r="J57" s="183"/>
    </row>
    <row r="58" spans="1:67" s="9" customFormat="1" ht="13.5" customHeight="1">
      <c r="A58" s="56"/>
      <c r="B58" s="57"/>
      <c r="C58" s="114"/>
      <c r="D58" s="66" t="s">
        <v>112</v>
      </c>
      <c r="E58" s="115"/>
      <c r="F58" s="230">
        <v>6.28</v>
      </c>
      <c r="G58" s="312"/>
      <c r="H58" s="48"/>
      <c r="I58" s="46"/>
      <c r="K58" s="231"/>
    </row>
    <row r="59" spans="1:67" s="9" customFormat="1" ht="13.5" customHeight="1">
      <c r="A59" s="56">
        <v>13</v>
      </c>
      <c r="B59" s="57" t="s">
        <v>63</v>
      </c>
      <c r="C59" s="114">
        <v>962031133</v>
      </c>
      <c r="D59" s="174" t="s">
        <v>113</v>
      </c>
      <c r="E59" s="115" t="s">
        <v>19</v>
      </c>
      <c r="F59" s="229">
        <f>SUM(F60:F61)</f>
        <v>23.491999999999997</v>
      </c>
      <c r="G59" s="312"/>
      <c r="H59" s="48">
        <f>F59*G59</f>
        <v>0</v>
      </c>
      <c r="I59" s="46" t="s">
        <v>68</v>
      </c>
      <c r="J59" s="73"/>
      <c r="K59" s="231"/>
    </row>
    <row r="60" spans="1:67" s="9" customFormat="1" ht="13.5" customHeight="1">
      <c r="A60" s="56"/>
      <c r="B60" s="57"/>
      <c r="C60" s="114"/>
      <c r="D60" s="66" t="s">
        <v>130</v>
      </c>
      <c r="E60" s="115"/>
      <c r="F60" s="230">
        <v>1.0920000000000001</v>
      </c>
      <c r="G60" s="312"/>
      <c r="H60" s="48"/>
      <c r="I60" s="46"/>
    </row>
    <row r="61" spans="1:67" s="9" customFormat="1" ht="13.5" customHeight="1">
      <c r="A61" s="56"/>
      <c r="B61" s="57"/>
      <c r="C61" s="114"/>
      <c r="D61" s="66" t="s">
        <v>114</v>
      </c>
      <c r="E61" s="115"/>
      <c r="F61" s="230">
        <v>22.4</v>
      </c>
      <c r="G61" s="312"/>
      <c r="H61" s="48"/>
      <c r="I61" s="46"/>
    </row>
    <row r="62" spans="1:67" s="9" customFormat="1" ht="27" customHeight="1">
      <c r="A62" s="56">
        <v>14</v>
      </c>
      <c r="B62" s="57" t="s">
        <v>63</v>
      </c>
      <c r="C62" s="114">
        <v>962032432</v>
      </c>
      <c r="D62" s="174" t="s">
        <v>115</v>
      </c>
      <c r="E62" s="115" t="s">
        <v>18</v>
      </c>
      <c r="F62" s="229">
        <f>SUM(F63:F63)</f>
        <v>4.0170000000000003</v>
      </c>
      <c r="G62" s="312"/>
      <c r="H62" s="48">
        <f>F62*G62</f>
        <v>0</v>
      </c>
      <c r="I62" s="46" t="s">
        <v>68</v>
      </c>
    </row>
    <row r="63" spans="1:67" s="9" customFormat="1" ht="13.5" customHeight="1">
      <c r="A63" s="56"/>
      <c r="B63" s="57"/>
      <c r="C63" s="114"/>
      <c r="D63" s="66" t="s">
        <v>131</v>
      </c>
      <c r="E63" s="115"/>
      <c r="F63" s="230">
        <v>4.0170000000000003</v>
      </c>
      <c r="G63" s="312"/>
      <c r="H63" s="48"/>
      <c r="I63" s="46"/>
    </row>
    <row r="64" spans="1:67" s="187" customFormat="1" ht="13.5" customHeight="1">
      <c r="A64" s="193">
        <v>15</v>
      </c>
      <c r="B64" s="194" t="s">
        <v>63</v>
      </c>
      <c r="C64" s="219">
        <v>963051113</v>
      </c>
      <c r="D64" s="220" t="s">
        <v>120</v>
      </c>
      <c r="E64" s="221" t="s">
        <v>18</v>
      </c>
      <c r="F64" s="234">
        <f>SUM(F65)</f>
        <v>0.15</v>
      </c>
      <c r="G64" s="310"/>
      <c r="H64" s="198">
        <f>F64*G64</f>
        <v>0</v>
      </c>
      <c r="I64" s="199" t="s">
        <v>68</v>
      </c>
      <c r="J64" s="228"/>
    </row>
    <row r="65" spans="1:67" s="187" customFormat="1" ht="13.5" customHeight="1">
      <c r="A65" s="193"/>
      <c r="B65" s="194"/>
      <c r="C65" s="219"/>
      <c r="D65" s="206" t="s">
        <v>170</v>
      </c>
      <c r="E65" s="221"/>
      <c r="F65" s="202">
        <f>(0.3*0.5*0.25)*4</f>
        <v>0.15</v>
      </c>
      <c r="G65" s="310"/>
      <c r="H65" s="198"/>
      <c r="I65" s="199"/>
      <c r="J65" s="235"/>
    </row>
    <row r="66" spans="1:67" s="1" customFormat="1" ht="13.5" customHeight="1">
      <c r="A66" s="56">
        <v>16</v>
      </c>
      <c r="B66" s="57" t="s">
        <v>63</v>
      </c>
      <c r="C66" s="44" t="s">
        <v>97</v>
      </c>
      <c r="D66" s="44" t="s">
        <v>98</v>
      </c>
      <c r="E66" s="44" t="s">
        <v>19</v>
      </c>
      <c r="F66" s="45">
        <f>SUM(F68:F69)</f>
        <v>11.9682</v>
      </c>
      <c r="G66" s="313"/>
      <c r="H66" s="48">
        <f>F66*G66</f>
        <v>0</v>
      </c>
      <c r="I66" s="46" t="s">
        <v>70</v>
      </c>
      <c r="J66" s="5"/>
      <c r="K66" s="178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</row>
    <row r="67" spans="1:67" s="1" customFormat="1" ht="13.5" customHeight="1">
      <c r="A67" s="56"/>
      <c r="B67" s="57"/>
      <c r="C67" s="44"/>
      <c r="D67" s="49" t="s">
        <v>99</v>
      </c>
      <c r="E67" s="44"/>
      <c r="F67" s="48"/>
      <c r="G67" s="48"/>
      <c r="H67" s="48"/>
      <c r="I67" s="59"/>
      <c r="J67" s="5"/>
      <c r="K67" s="209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</row>
    <row r="68" spans="1:67" s="1" customFormat="1" ht="13.5" customHeight="1">
      <c r="A68" s="56"/>
      <c r="B68" s="57"/>
      <c r="C68" s="44"/>
      <c r="D68" s="66" t="s">
        <v>171</v>
      </c>
      <c r="E68" s="66"/>
      <c r="F68" s="50">
        <f>(1.19*1.79)*2</f>
        <v>4.2602000000000002</v>
      </c>
      <c r="G68" s="48"/>
      <c r="H68" s="48"/>
      <c r="I68" s="59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</row>
    <row r="69" spans="1:67" s="1" customFormat="1" ht="13.5" customHeight="1">
      <c r="A69" s="56"/>
      <c r="B69" s="57"/>
      <c r="C69" s="44"/>
      <c r="D69" s="66" t="s">
        <v>123</v>
      </c>
      <c r="E69" s="66"/>
      <c r="F69" s="50">
        <f>(1.18*2.1)*2+(0.86*0.86)*1+(1.17*0.86)*2</f>
        <v>7.7080000000000002</v>
      </c>
      <c r="G69" s="48"/>
      <c r="H69" s="48"/>
      <c r="I69" s="59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</row>
    <row r="70" spans="1:67" s="1" customFormat="1" ht="40.5" customHeight="1">
      <c r="A70" s="56"/>
      <c r="B70" s="57"/>
      <c r="C70" s="44"/>
      <c r="D70" s="49" t="s">
        <v>110</v>
      </c>
      <c r="E70" s="66"/>
      <c r="F70" s="50"/>
      <c r="G70" s="48"/>
      <c r="H70" s="48"/>
      <c r="I70" s="59"/>
      <c r="J70" s="109"/>
      <c r="K70" s="5"/>
      <c r="L70" s="210"/>
      <c r="M70" s="210"/>
      <c r="N70" s="210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</row>
    <row r="71" spans="1:67" s="1" customFormat="1" ht="40.5" customHeight="1">
      <c r="A71" s="56"/>
      <c r="B71" s="57"/>
      <c r="C71" s="44"/>
      <c r="D71" s="49" t="s">
        <v>66</v>
      </c>
      <c r="E71" s="49"/>
      <c r="F71" s="50"/>
      <c r="G71" s="48"/>
      <c r="H71" s="48"/>
      <c r="I71" s="59"/>
      <c r="J71" s="5"/>
      <c r="K71" s="5"/>
      <c r="L71" s="210"/>
      <c r="M71" s="210"/>
      <c r="N71" s="210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</row>
    <row r="72" spans="1:67" s="1" customFormat="1" ht="27" customHeight="1">
      <c r="A72" s="56">
        <v>17</v>
      </c>
      <c r="B72" s="211" t="s">
        <v>63</v>
      </c>
      <c r="C72" s="44" t="s">
        <v>100</v>
      </c>
      <c r="D72" s="44" t="s">
        <v>104</v>
      </c>
      <c r="E72" s="44" t="s">
        <v>19</v>
      </c>
      <c r="F72" s="45">
        <f>SUM(F74:F74)</f>
        <v>4.04</v>
      </c>
      <c r="G72" s="48"/>
      <c r="H72" s="48">
        <f>F72*G72</f>
        <v>0</v>
      </c>
      <c r="I72" s="46" t="s">
        <v>70</v>
      </c>
      <c r="J72" s="212"/>
      <c r="K72" s="178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</row>
    <row r="73" spans="1:67" s="1" customFormat="1" ht="13.5" customHeight="1">
      <c r="A73" s="56"/>
      <c r="B73" s="57"/>
      <c r="C73" s="44"/>
      <c r="D73" s="49" t="s">
        <v>101</v>
      </c>
      <c r="E73" s="44"/>
      <c r="F73" s="59"/>
      <c r="G73" s="48"/>
      <c r="H73" s="48"/>
      <c r="I73" s="59"/>
      <c r="J73" s="212"/>
      <c r="K73" s="209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</row>
    <row r="74" spans="1:67" s="1" customFormat="1" ht="13.5" customHeight="1">
      <c r="A74" s="56"/>
      <c r="B74" s="57"/>
      <c r="C74" s="44"/>
      <c r="D74" s="49" t="s">
        <v>124</v>
      </c>
      <c r="E74" s="115"/>
      <c r="F74" s="113">
        <f>(1*2.02)*2</f>
        <v>4.04</v>
      </c>
      <c r="G74" s="48"/>
      <c r="H74" s="48"/>
      <c r="I74" s="59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</row>
    <row r="75" spans="1:67" s="1" customFormat="1" ht="54" customHeight="1">
      <c r="A75" s="56"/>
      <c r="B75" s="57"/>
      <c r="C75" s="44"/>
      <c r="D75" s="49" t="s">
        <v>102</v>
      </c>
      <c r="E75" s="44"/>
      <c r="F75" s="50"/>
      <c r="G75" s="48"/>
      <c r="H75" s="48"/>
      <c r="I75" s="59"/>
      <c r="J75" s="109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</row>
    <row r="76" spans="1:67" s="1" customFormat="1" ht="27" customHeight="1">
      <c r="A76" s="56"/>
      <c r="B76" s="57"/>
      <c r="C76" s="44"/>
      <c r="D76" s="49" t="s">
        <v>103</v>
      </c>
      <c r="E76" s="44"/>
      <c r="F76" s="50"/>
      <c r="G76" s="48"/>
      <c r="H76" s="48"/>
      <c r="I76" s="59"/>
      <c r="J76" s="109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</row>
    <row r="77" spans="1:67" s="1" customFormat="1" ht="40.5" customHeight="1">
      <c r="A77" s="58"/>
      <c r="B77" s="94"/>
      <c r="C77" s="53"/>
      <c r="D77" s="49" t="s">
        <v>66</v>
      </c>
      <c r="E77" s="49"/>
      <c r="F77" s="50"/>
      <c r="G77" s="48"/>
      <c r="H77" s="48"/>
      <c r="I77" s="59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</row>
    <row r="78" spans="1:67" s="117" customFormat="1" ht="13.5" customHeight="1">
      <c r="A78" s="193">
        <v>18</v>
      </c>
      <c r="B78" s="211" t="s">
        <v>63</v>
      </c>
      <c r="C78" s="219">
        <v>977151218</v>
      </c>
      <c r="D78" s="220" t="s">
        <v>313</v>
      </c>
      <c r="E78" s="221" t="s">
        <v>22</v>
      </c>
      <c r="F78" s="236">
        <f>SUM(F80)</f>
        <v>1.0499999999999998</v>
      </c>
      <c r="G78" s="314"/>
      <c r="H78" s="198">
        <f>F78*G78</f>
        <v>0</v>
      </c>
      <c r="I78" s="199" t="s">
        <v>68</v>
      </c>
    </row>
    <row r="79" spans="1:67" s="117" customFormat="1" ht="13.5" customHeight="1">
      <c r="A79" s="193"/>
      <c r="B79" s="211"/>
      <c r="C79" s="219"/>
      <c r="D79" s="223" t="s">
        <v>128</v>
      </c>
      <c r="E79" s="237"/>
      <c r="F79" s="224"/>
      <c r="G79" s="314"/>
      <c r="H79" s="198"/>
      <c r="I79" s="199"/>
    </row>
    <row r="80" spans="1:67" s="117" customFormat="1" ht="13.5" customHeight="1">
      <c r="A80" s="193"/>
      <c r="B80" s="211"/>
      <c r="C80" s="219"/>
      <c r="D80" s="223" t="s">
        <v>129</v>
      </c>
      <c r="E80" s="237"/>
      <c r="F80" s="224">
        <f>(0.35)*3</f>
        <v>1.0499999999999998</v>
      </c>
      <c r="G80" s="314"/>
      <c r="H80" s="198"/>
      <c r="I80" s="199"/>
    </row>
    <row r="81" spans="1:67" s="117" customFormat="1" ht="13.5" customHeight="1">
      <c r="A81" s="193">
        <v>19</v>
      </c>
      <c r="B81" s="211" t="s">
        <v>63</v>
      </c>
      <c r="C81" s="219">
        <v>977151221</v>
      </c>
      <c r="D81" s="220" t="s">
        <v>314</v>
      </c>
      <c r="E81" s="221" t="s">
        <v>22</v>
      </c>
      <c r="F81" s="236">
        <f>SUM(F83)</f>
        <v>0.7</v>
      </c>
      <c r="G81" s="314"/>
      <c r="H81" s="198">
        <f>F81*G81</f>
        <v>0</v>
      </c>
      <c r="I81" s="199" t="s">
        <v>68</v>
      </c>
    </row>
    <row r="82" spans="1:67" s="117" customFormat="1" ht="13.5" customHeight="1">
      <c r="A82" s="193"/>
      <c r="B82" s="211"/>
      <c r="C82" s="219"/>
      <c r="D82" s="223" t="s">
        <v>128</v>
      </c>
      <c r="E82" s="237"/>
      <c r="F82" s="224"/>
      <c r="G82" s="314"/>
      <c r="H82" s="198"/>
      <c r="I82" s="199"/>
    </row>
    <row r="83" spans="1:67" s="117" customFormat="1" ht="13.5" customHeight="1">
      <c r="A83" s="193"/>
      <c r="B83" s="211"/>
      <c r="C83" s="219"/>
      <c r="D83" s="223" t="s">
        <v>312</v>
      </c>
      <c r="E83" s="237"/>
      <c r="F83" s="224">
        <f>(0.35)*2</f>
        <v>0.7</v>
      </c>
      <c r="G83" s="314"/>
      <c r="H83" s="198"/>
      <c r="I83" s="199"/>
    </row>
    <row r="84" spans="1:67" s="117" customFormat="1" ht="13.5" customHeight="1">
      <c r="A84" s="193">
        <v>20</v>
      </c>
      <c r="B84" s="211" t="s">
        <v>63</v>
      </c>
      <c r="C84" s="219">
        <v>977211121</v>
      </c>
      <c r="D84" s="220" t="s">
        <v>125</v>
      </c>
      <c r="E84" s="221" t="s">
        <v>22</v>
      </c>
      <c r="F84" s="236">
        <f>SUM(F86:F86)</f>
        <v>6.64</v>
      </c>
      <c r="G84" s="314"/>
      <c r="H84" s="198">
        <f>F84*G84</f>
        <v>0</v>
      </c>
      <c r="I84" s="199" t="s">
        <v>68</v>
      </c>
    </row>
    <row r="85" spans="1:67" s="117" customFormat="1" ht="13.5" customHeight="1">
      <c r="A85" s="193"/>
      <c r="B85" s="211"/>
      <c r="C85" s="219"/>
      <c r="D85" s="223" t="s">
        <v>126</v>
      </c>
      <c r="E85" s="237"/>
      <c r="F85" s="224"/>
      <c r="G85" s="314"/>
      <c r="H85" s="198"/>
      <c r="I85" s="199"/>
    </row>
    <row r="86" spans="1:67" s="117" customFormat="1" ht="13.5" customHeight="1">
      <c r="A86" s="193"/>
      <c r="B86" s="211"/>
      <c r="C86" s="219"/>
      <c r="D86" s="223" t="s">
        <v>127</v>
      </c>
      <c r="E86" s="237"/>
      <c r="F86" s="224">
        <f>(3.32)*2</f>
        <v>6.64</v>
      </c>
      <c r="G86" s="314"/>
      <c r="H86" s="198"/>
      <c r="I86" s="199"/>
    </row>
    <row r="87" spans="1:67" s="117" customFormat="1" ht="13.5" customHeight="1">
      <c r="A87" s="193">
        <v>21</v>
      </c>
      <c r="B87" s="211" t="s">
        <v>63</v>
      </c>
      <c r="C87" s="219">
        <v>977212111</v>
      </c>
      <c r="D87" s="220" t="s">
        <v>122</v>
      </c>
      <c r="E87" s="221" t="s">
        <v>19</v>
      </c>
      <c r="F87" s="236">
        <f>SUM(F89)</f>
        <v>1.6</v>
      </c>
      <c r="G87" s="314"/>
      <c r="H87" s="198">
        <f>F87*G87</f>
        <v>0</v>
      </c>
      <c r="I87" s="199" t="s">
        <v>68</v>
      </c>
    </row>
    <row r="88" spans="1:67" s="117" customFormat="1" ht="13.5" customHeight="1">
      <c r="A88" s="193"/>
      <c r="B88" s="211"/>
      <c r="C88" s="219"/>
      <c r="D88" s="223" t="s">
        <v>121</v>
      </c>
      <c r="E88" s="237"/>
      <c r="F88" s="224"/>
      <c r="G88" s="314"/>
      <c r="H88" s="198"/>
      <c r="I88" s="199"/>
    </row>
    <row r="89" spans="1:67" s="117" customFormat="1" ht="13.5" customHeight="1">
      <c r="A89" s="193"/>
      <c r="B89" s="211"/>
      <c r="C89" s="219"/>
      <c r="D89" s="223" t="s">
        <v>169</v>
      </c>
      <c r="E89" s="237"/>
      <c r="F89" s="224">
        <f>(0.5*2*0.25+0.3*2*0.25)*4</f>
        <v>1.6</v>
      </c>
      <c r="G89" s="314"/>
      <c r="H89" s="198"/>
      <c r="I89" s="199"/>
    </row>
    <row r="90" spans="1:67" s="1" customFormat="1" ht="27" customHeight="1">
      <c r="A90" s="56">
        <v>22</v>
      </c>
      <c r="B90" s="57" t="s">
        <v>62</v>
      </c>
      <c r="C90" s="44">
        <v>978011191</v>
      </c>
      <c r="D90" s="44" t="s">
        <v>173</v>
      </c>
      <c r="E90" s="44" t="s">
        <v>19</v>
      </c>
      <c r="F90" s="90">
        <f>SUM(F91:F92)</f>
        <v>52.77</v>
      </c>
      <c r="G90" s="48"/>
      <c r="H90" s="48">
        <f>F90*G90</f>
        <v>0</v>
      </c>
      <c r="I90" s="46" t="s">
        <v>68</v>
      </c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</row>
    <row r="91" spans="1:67" s="1" customFormat="1" ht="27" customHeight="1">
      <c r="A91" s="60"/>
      <c r="B91" s="43"/>
      <c r="C91" s="43"/>
      <c r="D91" s="49" t="s">
        <v>219</v>
      </c>
      <c r="E91" s="43"/>
      <c r="F91" s="50">
        <f>(33.84+1.08)</f>
        <v>34.92</v>
      </c>
      <c r="G91" s="52"/>
      <c r="H91" s="52"/>
      <c r="I91" s="67"/>
      <c r="J91" s="110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</row>
    <row r="92" spans="1:67" s="9" customFormat="1" ht="27" customHeight="1">
      <c r="A92" s="56"/>
      <c r="B92" s="57"/>
      <c r="C92" s="232"/>
      <c r="D92" s="233" t="s">
        <v>220</v>
      </c>
      <c r="E92" s="115"/>
      <c r="F92" s="50">
        <f>17.85</f>
        <v>17.850000000000001</v>
      </c>
      <c r="G92" s="315"/>
      <c r="H92" s="48"/>
      <c r="I92" s="46"/>
      <c r="J92" s="183"/>
      <c r="Q92" s="73"/>
    </row>
    <row r="93" spans="1:67" s="9" customFormat="1" ht="13.5" customHeight="1">
      <c r="A93" s="56">
        <v>23</v>
      </c>
      <c r="B93" s="57" t="s">
        <v>63</v>
      </c>
      <c r="C93" s="114" t="s">
        <v>174</v>
      </c>
      <c r="D93" s="174" t="s">
        <v>210</v>
      </c>
      <c r="E93" s="115" t="s">
        <v>19</v>
      </c>
      <c r="F93" s="229">
        <f>SUM(F94:F95)</f>
        <v>3.4499999999999997</v>
      </c>
      <c r="G93" s="312"/>
      <c r="H93" s="48">
        <f>F93*G93</f>
        <v>0</v>
      </c>
      <c r="I93" s="46" t="s">
        <v>69</v>
      </c>
      <c r="J93" s="274"/>
      <c r="K93" s="103"/>
      <c r="L93" s="104"/>
      <c r="N93" s="105"/>
      <c r="O93" s="106"/>
      <c r="P93" s="5"/>
      <c r="Q93" s="5"/>
      <c r="R93" s="107"/>
    </row>
    <row r="94" spans="1:67" s="9" customFormat="1" ht="27" customHeight="1">
      <c r="A94" s="56"/>
      <c r="B94" s="57"/>
      <c r="C94" s="114"/>
      <c r="D94" s="66" t="s">
        <v>215</v>
      </c>
      <c r="E94" s="115"/>
      <c r="F94" s="230">
        <f>2.3*1.5</f>
        <v>3.4499999999999997</v>
      </c>
      <c r="G94" s="312"/>
      <c r="H94" s="48"/>
      <c r="I94" s="46"/>
    </row>
    <row r="95" spans="1:67" s="9" customFormat="1" ht="27" customHeight="1">
      <c r="A95" s="56"/>
      <c r="B95" s="57"/>
      <c r="C95" s="114"/>
      <c r="D95" s="66" t="s">
        <v>214</v>
      </c>
      <c r="E95" s="115"/>
      <c r="F95" s="230"/>
      <c r="G95" s="312"/>
      <c r="H95" s="48"/>
      <c r="I95" s="46"/>
    </row>
    <row r="96" spans="1:67" s="1" customFormat="1" ht="40.5" customHeight="1">
      <c r="A96" s="56"/>
      <c r="B96" s="57"/>
      <c r="C96" s="44"/>
      <c r="D96" s="49" t="s">
        <v>66</v>
      </c>
      <c r="E96" s="44"/>
      <c r="F96" s="50"/>
      <c r="G96" s="48"/>
      <c r="H96" s="48"/>
      <c r="I96" s="46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</row>
    <row r="97" spans="1:67" s="5" customFormat="1" ht="13.5" customHeight="1">
      <c r="A97" s="56">
        <v>24</v>
      </c>
      <c r="B97" s="57" t="s">
        <v>64</v>
      </c>
      <c r="C97" s="44">
        <v>985132311</v>
      </c>
      <c r="D97" s="44" t="s">
        <v>153</v>
      </c>
      <c r="E97" s="44" t="s">
        <v>19</v>
      </c>
      <c r="F97" s="45">
        <f>SUM(F99:F99)</f>
        <v>34.92</v>
      </c>
      <c r="G97" s="48"/>
      <c r="H97" s="48">
        <f>F97*G97</f>
        <v>0</v>
      </c>
      <c r="I97" s="46" t="s">
        <v>68</v>
      </c>
      <c r="J97" s="192"/>
    </row>
    <row r="98" spans="1:67" s="5" customFormat="1" ht="13.5" customHeight="1">
      <c r="A98" s="56"/>
      <c r="B98" s="57"/>
      <c r="C98" s="44"/>
      <c r="D98" s="66" t="s">
        <v>154</v>
      </c>
      <c r="E98" s="44"/>
      <c r="G98" s="48"/>
      <c r="H98" s="48"/>
      <c r="I98" s="46"/>
      <c r="J98" s="192"/>
    </row>
    <row r="99" spans="1:67" s="5" customFormat="1" ht="13.5" customHeight="1">
      <c r="A99" s="56"/>
      <c r="B99" s="57"/>
      <c r="C99" s="44"/>
      <c r="D99" s="66" t="s">
        <v>198</v>
      </c>
      <c r="E99" s="44"/>
      <c r="F99" s="191">
        <f>(33.84+1.08)</f>
        <v>34.92</v>
      </c>
      <c r="G99" s="48"/>
      <c r="H99" s="48"/>
      <c r="I99" s="46"/>
      <c r="J99" s="192"/>
    </row>
    <row r="100" spans="1:67" s="5" customFormat="1" ht="13.5" customHeight="1">
      <c r="A100" s="56">
        <v>25</v>
      </c>
      <c r="B100" s="57" t="s">
        <v>64</v>
      </c>
      <c r="C100" s="44" t="s">
        <v>158</v>
      </c>
      <c r="D100" s="44" t="s">
        <v>157</v>
      </c>
      <c r="E100" s="44" t="s">
        <v>19</v>
      </c>
      <c r="F100" s="45">
        <f>SUM(F101)</f>
        <v>34.92</v>
      </c>
      <c r="G100" s="48"/>
      <c r="H100" s="48">
        <f>F100*G100</f>
        <v>0</v>
      </c>
      <c r="I100" s="46" t="s">
        <v>69</v>
      </c>
      <c r="J100" s="260"/>
    </row>
    <row r="101" spans="1:67" s="5" customFormat="1" ht="27" customHeight="1">
      <c r="A101" s="56"/>
      <c r="B101" s="57"/>
      <c r="C101" s="44"/>
      <c r="D101" s="66" t="s">
        <v>188</v>
      </c>
      <c r="E101" s="44"/>
      <c r="F101" s="191">
        <f>(33.84+1.08)</f>
        <v>34.92</v>
      </c>
      <c r="G101" s="48"/>
      <c r="H101" s="48"/>
      <c r="I101" s="46"/>
      <c r="J101" s="192"/>
    </row>
    <row r="102" spans="1:67" s="1" customFormat="1" ht="40.5" customHeight="1">
      <c r="A102" s="56"/>
      <c r="B102" s="57"/>
      <c r="C102" s="44"/>
      <c r="D102" s="49" t="s">
        <v>66</v>
      </c>
      <c r="E102" s="44"/>
      <c r="F102" s="50"/>
      <c r="G102" s="48"/>
      <c r="H102" s="48"/>
      <c r="I102" s="46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</row>
    <row r="103" spans="1:67" s="5" customFormat="1" ht="13.5" customHeight="1">
      <c r="A103" s="56">
        <v>26</v>
      </c>
      <c r="B103" s="57" t="s">
        <v>64</v>
      </c>
      <c r="C103" s="44">
        <v>985312121</v>
      </c>
      <c r="D103" s="44" t="s">
        <v>156</v>
      </c>
      <c r="E103" s="44" t="s">
        <v>19</v>
      </c>
      <c r="F103" s="45">
        <f>SUM(F105:F105)</f>
        <v>34.92</v>
      </c>
      <c r="G103" s="48"/>
      <c r="H103" s="48">
        <f>F103*G103</f>
        <v>0</v>
      </c>
      <c r="I103" s="46" t="s">
        <v>68</v>
      </c>
      <c r="J103" s="192"/>
    </row>
    <row r="104" spans="1:67" s="5" customFormat="1" ht="27" customHeight="1">
      <c r="A104" s="56"/>
      <c r="B104" s="57"/>
      <c r="C104" s="44"/>
      <c r="D104" s="66" t="s">
        <v>155</v>
      </c>
      <c r="E104" s="44"/>
      <c r="G104" s="48"/>
      <c r="H104" s="48"/>
      <c r="I104" s="46"/>
      <c r="J104" s="192"/>
    </row>
    <row r="105" spans="1:67" s="5" customFormat="1" ht="13.5" customHeight="1">
      <c r="A105" s="56"/>
      <c r="B105" s="57"/>
      <c r="C105" s="44"/>
      <c r="D105" s="66" t="s">
        <v>197</v>
      </c>
      <c r="E105" s="44"/>
      <c r="F105" s="191">
        <f>(33.84+1.08)</f>
        <v>34.92</v>
      </c>
      <c r="G105" s="48"/>
      <c r="H105" s="48"/>
      <c r="I105" s="46"/>
      <c r="J105" s="192"/>
    </row>
    <row r="106" spans="1:67" s="5" customFormat="1" ht="13.5" customHeight="1">
      <c r="A106" s="56">
        <v>27</v>
      </c>
      <c r="B106" s="57" t="s">
        <v>64</v>
      </c>
      <c r="C106" s="44" t="s">
        <v>185</v>
      </c>
      <c r="D106" s="44" t="s">
        <v>186</v>
      </c>
      <c r="E106" s="44" t="s">
        <v>22</v>
      </c>
      <c r="F106" s="45">
        <f>SUM(F107:F107)</f>
        <v>23.265000000000001</v>
      </c>
      <c r="G106" s="48"/>
      <c r="H106" s="48">
        <f>F106*G106</f>
        <v>0</v>
      </c>
      <c r="I106" s="46" t="s">
        <v>69</v>
      </c>
    </row>
    <row r="107" spans="1:67" s="5" customFormat="1" ht="27" customHeight="1">
      <c r="A107" s="56"/>
      <c r="B107" s="57"/>
      <c r="C107" s="44"/>
      <c r="D107" s="66" t="s">
        <v>187</v>
      </c>
      <c r="E107" s="44"/>
      <c r="F107" s="191">
        <f>(21.15)*1.1</f>
        <v>23.265000000000001</v>
      </c>
      <c r="G107" s="48"/>
      <c r="H107" s="48"/>
      <c r="I107" s="46"/>
      <c r="J107" s="286"/>
    </row>
    <row r="108" spans="1:67" s="5" customFormat="1" ht="13.5" customHeight="1">
      <c r="A108" s="56"/>
      <c r="B108" s="57"/>
      <c r="C108" s="44"/>
      <c r="D108" s="66" t="s">
        <v>152</v>
      </c>
      <c r="E108" s="44"/>
      <c r="F108" s="191"/>
      <c r="G108" s="48"/>
      <c r="H108" s="48"/>
      <c r="I108" s="46"/>
      <c r="J108" s="192"/>
    </row>
    <row r="109" spans="1:67" s="5" customFormat="1" ht="13.5" customHeight="1">
      <c r="A109" s="56">
        <v>28</v>
      </c>
      <c r="B109" s="57" t="s">
        <v>64</v>
      </c>
      <c r="C109" s="44" t="s">
        <v>189</v>
      </c>
      <c r="D109" s="44" t="s">
        <v>190</v>
      </c>
      <c r="E109" s="44" t="s">
        <v>50</v>
      </c>
      <c r="F109" s="45">
        <f>SUM(F110:F110)</f>
        <v>1</v>
      </c>
      <c r="G109" s="48"/>
      <c r="H109" s="48">
        <f>F109*G109</f>
        <v>0</v>
      </c>
      <c r="I109" s="46" t="s">
        <v>69</v>
      </c>
    </row>
    <row r="110" spans="1:67" s="5" customFormat="1" ht="13.5" customHeight="1">
      <c r="A110" s="56"/>
      <c r="B110" s="57"/>
      <c r="C110" s="44"/>
      <c r="D110" s="66" t="s">
        <v>191</v>
      </c>
      <c r="E110" s="44"/>
      <c r="F110" s="191">
        <v>1</v>
      </c>
      <c r="G110" s="48"/>
      <c r="H110" s="48"/>
      <c r="I110" s="46"/>
      <c r="J110" s="286"/>
    </row>
    <row r="111" spans="1:67" s="5" customFormat="1" ht="27" customHeight="1">
      <c r="A111" s="56"/>
      <c r="B111" s="57"/>
      <c r="C111" s="44"/>
      <c r="D111" s="66" t="s">
        <v>192</v>
      </c>
      <c r="E111" s="44"/>
      <c r="F111" s="191"/>
      <c r="G111" s="48"/>
      <c r="H111" s="48"/>
      <c r="I111" s="46"/>
      <c r="J111" s="192"/>
    </row>
    <row r="112" spans="1:67" s="118" customFormat="1" ht="27" customHeight="1">
      <c r="A112" s="193">
        <v>29</v>
      </c>
      <c r="B112" s="194" t="s">
        <v>176</v>
      </c>
      <c r="C112" s="196" t="s">
        <v>175</v>
      </c>
      <c r="D112" s="196" t="s">
        <v>139</v>
      </c>
      <c r="E112" s="196" t="s">
        <v>21</v>
      </c>
      <c r="F112" s="197">
        <f>F113</f>
        <v>15.617000000000001</v>
      </c>
      <c r="G112" s="316">
        <f>SUM(H114:H118)/F112</f>
        <v>0</v>
      </c>
      <c r="H112" s="243">
        <f>F112*G112</f>
        <v>0</v>
      </c>
      <c r="I112" s="244" t="s">
        <v>70</v>
      </c>
      <c r="J112" s="235"/>
      <c r="K112" s="117"/>
      <c r="L112" s="117"/>
      <c r="M112" s="117"/>
      <c r="N112" s="117"/>
      <c r="O112" s="117"/>
      <c r="P112" s="117"/>
      <c r="Q112" s="117"/>
      <c r="R112" s="117"/>
      <c r="S112" s="117"/>
      <c r="T112" s="117"/>
      <c r="U112" s="117"/>
      <c r="V112" s="117"/>
      <c r="W112" s="117"/>
      <c r="X112" s="117"/>
      <c r="Y112" s="117"/>
      <c r="Z112" s="117"/>
      <c r="AA112" s="117"/>
      <c r="AB112" s="117"/>
      <c r="AC112" s="117"/>
      <c r="AD112" s="117"/>
      <c r="AE112" s="117"/>
      <c r="AF112" s="117"/>
      <c r="AG112" s="117"/>
      <c r="AH112" s="117"/>
      <c r="AI112" s="117"/>
      <c r="AJ112" s="117"/>
      <c r="AK112" s="117"/>
      <c r="AL112" s="117"/>
      <c r="AM112" s="117"/>
      <c r="AN112" s="117"/>
      <c r="AO112" s="117"/>
      <c r="AP112" s="117"/>
      <c r="AQ112" s="117"/>
      <c r="AR112" s="117"/>
      <c r="AS112" s="117"/>
      <c r="AT112" s="117"/>
      <c r="AU112" s="117"/>
      <c r="AV112" s="117"/>
      <c r="AW112" s="117"/>
      <c r="AX112" s="117"/>
      <c r="AY112" s="117"/>
      <c r="AZ112" s="117"/>
      <c r="BA112" s="117"/>
      <c r="BB112" s="117"/>
      <c r="BC112" s="117"/>
      <c r="BD112" s="117"/>
      <c r="BE112" s="117"/>
      <c r="BF112" s="117"/>
      <c r="BG112" s="117"/>
      <c r="BH112" s="117"/>
      <c r="BI112" s="117"/>
      <c r="BJ112" s="117"/>
      <c r="BK112" s="117"/>
      <c r="BL112" s="117"/>
      <c r="BM112" s="117"/>
      <c r="BN112" s="117"/>
      <c r="BO112" s="117"/>
    </row>
    <row r="113" spans="1:67" s="118" customFormat="1" ht="40.5" customHeight="1">
      <c r="A113" s="225"/>
      <c r="B113" s="245"/>
      <c r="C113" s="226"/>
      <c r="D113" s="223" t="s">
        <v>60</v>
      </c>
      <c r="E113" s="223"/>
      <c r="F113" s="202">
        <v>15.617000000000001</v>
      </c>
      <c r="G113" s="317"/>
      <c r="H113" s="243"/>
      <c r="I113" s="246"/>
      <c r="J113" s="247"/>
      <c r="K113" s="117"/>
      <c r="L113" s="238"/>
      <c r="M113" s="117"/>
      <c r="N113" s="117"/>
      <c r="O113" s="117"/>
      <c r="P113" s="117"/>
      <c r="Q113" s="117"/>
      <c r="R113" s="117"/>
      <c r="S113" s="117"/>
      <c r="T113" s="117"/>
      <c r="U113" s="117"/>
      <c r="V113" s="117"/>
      <c r="W113" s="117"/>
      <c r="X113" s="117"/>
      <c r="Y113" s="117"/>
      <c r="Z113" s="117"/>
      <c r="AA113" s="117"/>
      <c r="AB113" s="117"/>
      <c r="AC113" s="117"/>
      <c r="AD113" s="117"/>
      <c r="AE113" s="117"/>
      <c r="AF113" s="117"/>
      <c r="AG113" s="117"/>
      <c r="AH113" s="117"/>
      <c r="AI113" s="117"/>
      <c r="AJ113" s="117"/>
      <c r="AK113" s="117"/>
      <c r="AL113" s="117"/>
      <c r="AM113" s="117"/>
      <c r="AN113" s="117"/>
      <c r="AO113" s="117"/>
      <c r="AP113" s="117"/>
      <c r="AQ113" s="117"/>
      <c r="AR113" s="117"/>
      <c r="AS113" s="117"/>
      <c r="AT113" s="117"/>
      <c r="AU113" s="117"/>
      <c r="AV113" s="117"/>
      <c r="AW113" s="117"/>
      <c r="AX113" s="117"/>
      <c r="AY113" s="117"/>
      <c r="AZ113" s="117"/>
      <c r="BA113" s="117"/>
      <c r="BB113" s="117"/>
      <c r="BC113" s="117"/>
      <c r="BD113" s="117"/>
      <c r="BE113" s="117"/>
      <c r="BF113" s="117"/>
      <c r="BG113" s="117"/>
      <c r="BH113" s="117"/>
      <c r="BI113" s="117"/>
      <c r="BJ113" s="117"/>
      <c r="BK113" s="117"/>
      <c r="BL113" s="117"/>
      <c r="BM113" s="117"/>
      <c r="BN113" s="117"/>
      <c r="BO113" s="117"/>
    </row>
    <row r="114" spans="1:67" s="118" customFormat="1" ht="13.5" customHeight="1">
      <c r="A114" s="248" t="s">
        <v>317</v>
      </c>
      <c r="B114" s="245"/>
      <c r="C114" s="226"/>
      <c r="D114" s="223" t="s">
        <v>140</v>
      </c>
      <c r="E114" s="200" t="s">
        <v>21</v>
      </c>
      <c r="F114" s="249">
        <f>F113</f>
        <v>15.617000000000001</v>
      </c>
      <c r="G114" s="318"/>
      <c r="H114" s="250">
        <f t="shared" ref="H114:H119" si="0">F114*G114</f>
        <v>0</v>
      </c>
      <c r="I114" s="216"/>
      <c r="J114" s="247"/>
      <c r="K114" s="117"/>
      <c r="L114" s="238"/>
      <c r="M114" s="117"/>
      <c r="N114" s="117"/>
      <c r="O114" s="117"/>
      <c r="P114" s="117"/>
      <c r="Q114" s="117"/>
      <c r="R114" s="117"/>
      <c r="S114" s="117"/>
      <c r="T114" s="117"/>
      <c r="U114" s="117"/>
      <c r="V114" s="117"/>
      <c r="W114" s="117"/>
      <c r="X114" s="117"/>
      <c r="Y114" s="117"/>
      <c r="Z114" s="117"/>
      <c r="AA114" s="117"/>
      <c r="AB114" s="117"/>
      <c r="AC114" s="117"/>
      <c r="AD114" s="117"/>
      <c r="AE114" s="117"/>
      <c r="AF114" s="117"/>
      <c r="AG114" s="117"/>
      <c r="AH114" s="117"/>
      <c r="AI114" s="117"/>
      <c r="AJ114" s="117"/>
      <c r="AK114" s="117"/>
      <c r="AL114" s="117"/>
      <c r="AM114" s="117"/>
      <c r="AN114" s="117"/>
      <c r="AO114" s="117"/>
      <c r="AP114" s="117"/>
      <c r="AQ114" s="117"/>
      <c r="AR114" s="117"/>
      <c r="AS114" s="117"/>
      <c r="AT114" s="117"/>
      <c r="AU114" s="117"/>
      <c r="AV114" s="117"/>
      <c r="AW114" s="117"/>
      <c r="AX114" s="117"/>
      <c r="AY114" s="117"/>
      <c r="AZ114" s="117"/>
      <c r="BA114" s="117"/>
      <c r="BB114" s="117"/>
      <c r="BC114" s="117"/>
      <c r="BD114" s="117"/>
      <c r="BE114" s="117"/>
      <c r="BF114" s="117"/>
      <c r="BG114" s="117"/>
      <c r="BH114" s="117"/>
      <c r="BI114" s="117"/>
      <c r="BJ114" s="117"/>
      <c r="BK114" s="117"/>
      <c r="BL114" s="117"/>
      <c r="BM114" s="117"/>
      <c r="BN114" s="117"/>
      <c r="BO114" s="117"/>
    </row>
    <row r="115" spans="1:67" s="118" customFormat="1" ht="13.5" customHeight="1">
      <c r="A115" s="248" t="s">
        <v>318</v>
      </c>
      <c r="B115" s="245"/>
      <c r="C115" s="226"/>
      <c r="D115" s="223" t="s">
        <v>141</v>
      </c>
      <c r="E115" s="200" t="s">
        <v>21</v>
      </c>
      <c r="F115" s="249">
        <f>F114</f>
        <v>15.617000000000001</v>
      </c>
      <c r="G115" s="318"/>
      <c r="H115" s="250">
        <f t="shared" si="0"/>
        <v>0</v>
      </c>
      <c r="I115" s="216"/>
      <c r="J115" s="187"/>
      <c r="K115" s="117"/>
      <c r="L115" s="238"/>
      <c r="M115" s="117"/>
      <c r="N115" s="117"/>
      <c r="O115" s="117"/>
      <c r="P115" s="117"/>
      <c r="Q115" s="117"/>
      <c r="R115" s="117"/>
      <c r="S115" s="117"/>
      <c r="T115" s="117"/>
      <c r="U115" s="117"/>
      <c r="V115" s="117"/>
      <c r="W115" s="117"/>
      <c r="X115" s="117"/>
      <c r="Y115" s="117"/>
      <c r="Z115" s="117"/>
      <c r="AA115" s="117"/>
      <c r="AB115" s="117"/>
      <c r="AC115" s="117"/>
      <c r="AD115" s="117"/>
      <c r="AE115" s="117"/>
      <c r="AF115" s="117"/>
      <c r="AG115" s="117"/>
      <c r="AH115" s="117"/>
      <c r="AI115" s="117"/>
      <c r="AJ115" s="117"/>
      <c r="AK115" s="117"/>
      <c r="AL115" s="117"/>
      <c r="AM115" s="117"/>
      <c r="AN115" s="117"/>
      <c r="AO115" s="117"/>
      <c r="AP115" s="117"/>
      <c r="AQ115" s="117"/>
      <c r="AR115" s="117"/>
      <c r="AS115" s="117"/>
      <c r="AT115" s="117"/>
      <c r="AU115" s="117"/>
      <c r="AV115" s="117"/>
      <c r="AW115" s="117"/>
      <c r="AX115" s="117"/>
      <c r="AY115" s="117"/>
      <c r="AZ115" s="117"/>
      <c r="BA115" s="117"/>
      <c r="BB115" s="117"/>
      <c r="BC115" s="117"/>
      <c r="BD115" s="117"/>
      <c r="BE115" s="117"/>
      <c r="BF115" s="117"/>
      <c r="BG115" s="117"/>
      <c r="BH115" s="117"/>
      <c r="BI115" s="117"/>
      <c r="BJ115" s="117"/>
      <c r="BK115" s="117"/>
      <c r="BL115" s="117"/>
      <c r="BM115" s="117"/>
      <c r="BN115" s="117"/>
      <c r="BO115" s="117"/>
    </row>
    <row r="116" spans="1:67" s="118" customFormat="1" ht="13.5" customHeight="1">
      <c r="A116" s="248" t="s">
        <v>319</v>
      </c>
      <c r="B116" s="245"/>
      <c r="C116" s="226"/>
      <c r="D116" s="223" t="s">
        <v>142</v>
      </c>
      <c r="E116" s="200" t="s">
        <v>21</v>
      </c>
      <c r="F116" s="249">
        <f>F115</f>
        <v>15.617000000000001</v>
      </c>
      <c r="G116" s="318"/>
      <c r="H116" s="250">
        <f t="shared" si="0"/>
        <v>0</v>
      </c>
      <c r="I116" s="216"/>
      <c r="J116" s="187"/>
      <c r="K116" s="117"/>
      <c r="L116" s="238"/>
      <c r="M116" s="117"/>
      <c r="N116" s="117"/>
      <c r="O116" s="117"/>
      <c r="P116" s="117"/>
      <c r="Q116" s="117"/>
      <c r="R116" s="117"/>
      <c r="S116" s="117"/>
      <c r="T116" s="117"/>
      <c r="U116" s="117"/>
      <c r="V116" s="117"/>
      <c r="W116" s="117"/>
      <c r="X116" s="117"/>
      <c r="Y116" s="117"/>
      <c r="Z116" s="117"/>
      <c r="AA116" s="117"/>
      <c r="AB116" s="117"/>
      <c r="AC116" s="117"/>
      <c r="AD116" s="117"/>
      <c r="AE116" s="117"/>
      <c r="AF116" s="117"/>
      <c r="AG116" s="117"/>
      <c r="AH116" s="117"/>
      <c r="AI116" s="117"/>
      <c r="AJ116" s="117"/>
      <c r="AK116" s="117"/>
      <c r="AL116" s="117"/>
      <c r="AM116" s="117"/>
      <c r="AN116" s="117"/>
      <c r="AO116" s="117"/>
      <c r="AP116" s="117"/>
      <c r="AQ116" s="117"/>
      <c r="AR116" s="117"/>
      <c r="AS116" s="117"/>
      <c r="AT116" s="117"/>
      <c r="AU116" s="117"/>
      <c r="AV116" s="117"/>
      <c r="AW116" s="117"/>
      <c r="AX116" s="117"/>
      <c r="AY116" s="117"/>
      <c r="AZ116" s="117"/>
      <c r="BA116" s="117"/>
      <c r="BB116" s="117"/>
      <c r="BC116" s="117"/>
      <c r="BD116" s="117"/>
      <c r="BE116" s="117"/>
      <c r="BF116" s="117"/>
      <c r="BG116" s="117"/>
      <c r="BH116" s="117"/>
      <c r="BI116" s="117"/>
      <c r="BJ116" s="117"/>
      <c r="BK116" s="117"/>
      <c r="BL116" s="117"/>
      <c r="BM116" s="117"/>
      <c r="BN116" s="117"/>
      <c r="BO116" s="117"/>
    </row>
    <row r="117" spans="1:67" s="118" customFormat="1" ht="13.5" customHeight="1">
      <c r="A117" s="248" t="s">
        <v>320</v>
      </c>
      <c r="B117" s="245"/>
      <c r="C117" s="226"/>
      <c r="D117" s="223" t="s">
        <v>143</v>
      </c>
      <c r="E117" s="200" t="s">
        <v>21</v>
      </c>
      <c r="F117" s="249">
        <f>F116</f>
        <v>15.617000000000001</v>
      </c>
      <c r="G117" s="318"/>
      <c r="H117" s="250">
        <f t="shared" si="0"/>
        <v>0</v>
      </c>
      <c r="I117" s="216"/>
      <c r="J117" s="251"/>
      <c r="K117" s="252"/>
      <c r="L117" s="253"/>
      <c r="M117" s="117"/>
      <c r="N117" s="117"/>
      <c r="O117" s="117"/>
      <c r="P117" s="117"/>
      <c r="Q117" s="117"/>
      <c r="R117" s="117"/>
      <c r="S117" s="117"/>
      <c r="T117" s="117"/>
      <c r="U117" s="117"/>
      <c r="V117" s="117"/>
      <c r="W117" s="117"/>
      <c r="X117" s="117"/>
      <c r="Y117" s="117"/>
      <c r="Z117" s="117"/>
      <c r="AA117" s="117"/>
      <c r="AB117" s="117"/>
      <c r="AC117" s="117"/>
      <c r="AD117" s="117"/>
      <c r="AE117" s="117"/>
      <c r="AF117" s="117"/>
      <c r="AG117" s="117"/>
      <c r="AH117" s="117"/>
      <c r="AI117" s="117"/>
      <c r="AJ117" s="117"/>
      <c r="AK117" s="117"/>
      <c r="AL117" s="117"/>
      <c r="AM117" s="117"/>
      <c r="AN117" s="117"/>
      <c r="AO117" s="117"/>
      <c r="AP117" s="117"/>
      <c r="AQ117" s="117"/>
      <c r="AR117" s="117"/>
      <c r="AS117" s="117"/>
      <c r="AT117" s="117"/>
      <c r="AU117" s="117"/>
      <c r="AV117" s="117"/>
      <c r="AW117" s="117"/>
      <c r="AX117" s="117"/>
      <c r="AY117" s="117"/>
      <c r="AZ117" s="117"/>
      <c r="BA117" s="117"/>
      <c r="BB117" s="117"/>
      <c r="BC117" s="117"/>
      <c r="BD117" s="117"/>
      <c r="BE117" s="117"/>
      <c r="BF117" s="117"/>
      <c r="BG117" s="117"/>
      <c r="BH117" s="117"/>
      <c r="BI117" s="117"/>
      <c r="BJ117" s="117"/>
      <c r="BK117" s="117"/>
      <c r="BL117" s="117"/>
      <c r="BM117" s="117"/>
      <c r="BN117" s="117"/>
      <c r="BO117" s="117"/>
    </row>
    <row r="118" spans="1:67" s="118" customFormat="1" ht="13.5" customHeight="1">
      <c r="A118" s="248" t="s">
        <v>321</v>
      </c>
      <c r="B118" s="245"/>
      <c r="C118" s="226"/>
      <c r="D118" s="223" t="s">
        <v>144</v>
      </c>
      <c r="E118" s="200" t="s">
        <v>21</v>
      </c>
      <c r="F118" s="249">
        <f>F117</f>
        <v>15.617000000000001</v>
      </c>
      <c r="G118" s="318"/>
      <c r="H118" s="250">
        <f t="shared" si="0"/>
        <v>0</v>
      </c>
      <c r="I118" s="216"/>
      <c r="J118" s="254"/>
      <c r="K118" s="252"/>
      <c r="L118" s="253"/>
      <c r="M118" s="117"/>
      <c r="N118" s="117"/>
      <c r="O118" s="117"/>
      <c r="P118" s="117"/>
      <c r="Q118" s="117"/>
      <c r="R118" s="117"/>
      <c r="S118" s="117"/>
      <c r="T118" s="117"/>
      <c r="U118" s="117"/>
      <c r="V118" s="117"/>
      <c r="W118" s="117"/>
      <c r="X118" s="117"/>
      <c r="Y118" s="117"/>
      <c r="Z118" s="117"/>
      <c r="AA118" s="117"/>
      <c r="AB118" s="117"/>
      <c r="AC118" s="117"/>
      <c r="AD118" s="117"/>
      <c r="AE118" s="117"/>
      <c r="AF118" s="117"/>
      <c r="AG118" s="117"/>
      <c r="AH118" s="117"/>
      <c r="AI118" s="117"/>
      <c r="AJ118" s="117"/>
      <c r="AK118" s="117"/>
      <c r="AL118" s="117"/>
      <c r="AM118" s="117"/>
      <c r="AN118" s="117"/>
      <c r="AO118" s="117"/>
      <c r="AP118" s="117"/>
      <c r="AQ118" s="117"/>
      <c r="AR118" s="117"/>
      <c r="AS118" s="117"/>
      <c r="AT118" s="117"/>
      <c r="AU118" s="117"/>
      <c r="AV118" s="117"/>
      <c r="AW118" s="117"/>
      <c r="AX118" s="117"/>
      <c r="AY118" s="117"/>
      <c r="AZ118" s="117"/>
      <c r="BA118" s="117"/>
      <c r="BB118" s="117"/>
      <c r="BC118" s="117"/>
      <c r="BD118" s="117"/>
      <c r="BE118" s="117"/>
      <c r="BF118" s="117"/>
      <c r="BG118" s="117"/>
      <c r="BH118" s="117"/>
      <c r="BI118" s="117"/>
      <c r="BJ118" s="117"/>
      <c r="BK118" s="117"/>
      <c r="BL118" s="117"/>
      <c r="BM118" s="117"/>
      <c r="BN118" s="117"/>
      <c r="BO118" s="117"/>
    </row>
    <row r="119" spans="1:67" s="118" customFormat="1" ht="29.25" customHeight="1">
      <c r="A119" s="193">
        <v>30</v>
      </c>
      <c r="B119" s="194" t="s">
        <v>176</v>
      </c>
      <c r="C119" s="196" t="s">
        <v>177</v>
      </c>
      <c r="D119" s="196" t="s">
        <v>145</v>
      </c>
      <c r="E119" s="196" t="s">
        <v>21</v>
      </c>
      <c r="F119" s="197">
        <f>F120</f>
        <v>0.35899999999999999</v>
      </c>
      <c r="G119" s="316">
        <f>SUM(H121:H125)/F119</f>
        <v>0</v>
      </c>
      <c r="H119" s="243">
        <f t="shared" si="0"/>
        <v>0</v>
      </c>
      <c r="I119" s="244" t="s">
        <v>70</v>
      </c>
      <c r="J119" s="284"/>
      <c r="K119" s="252"/>
      <c r="L119" s="252"/>
      <c r="M119" s="117"/>
      <c r="N119" s="117"/>
      <c r="O119" s="117"/>
      <c r="P119" s="117"/>
      <c r="Q119" s="117"/>
      <c r="R119" s="117"/>
      <c r="S119" s="117"/>
      <c r="T119" s="117"/>
      <c r="U119" s="117"/>
      <c r="V119" s="117"/>
      <c r="W119" s="117"/>
      <c r="X119" s="117"/>
      <c r="Y119" s="117"/>
      <c r="Z119" s="117"/>
      <c r="AA119" s="117"/>
      <c r="AB119" s="117"/>
      <c r="AC119" s="117"/>
      <c r="AD119" s="117"/>
      <c r="AE119" s="117"/>
      <c r="AF119" s="117"/>
      <c r="AG119" s="117"/>
      <c r="AH119" s="117"/>
      <c r="AI119" s="117"/>
      <c r="AJ119" s="117"/>
      <c r="AK119" s="117"/>
      <c r="AL119" s="117"/>
      <c r="AM119" s="117"/>
      <c r="AN119" s="117"/>
      <c r="AO119" s="117"/>
      <c r="AP119" s="117"/>
      <c r="AQ119" s="117"/>
      <c r="AR119" s="117"/>
      <c r="AS119" s="117"/>
      <c r="AT119" s="117"/>
      <c r="AU119" s="117"/>
      <c r="AV119" s="117"/>
      <c r="AW119" s="117"/>
      <c r="AX119" s="117"/>
      <c r="AY119" s="117"/>
      <c r="AZ119" s="117"/>
      <c r="BA119" s="117"/>
      <c r="BB119" s="117"/>
      <c r="BC119" s="117"/>
      <c r="BD119" s="117"/>
      <c r="BE119" s="117"/>
      <c r="BF119" s="117"/>
      <c r="BG119" s="117"/>
      <c r="BH119" s="117"/>
      <c r="BI119" s="117"/>
      <c r="BJ119" s="117"/>
      <c r="BK119" s="117"/>
      <c r="BL119" s="117"/>
      <c r="BM119" s="117"/>
      <c r="BN119" s="117"/>
      <c r="BO119" s="117"/>
    </row>
    <row r="120" spans="1:67" s="118" customFormat="1" ht="40.5" customHeight="1">
      <c r="A120" s="225"/>
      <c r="B120" s="245"/>
      <c r="C120" s="226"/>
      <c r="D120" s="223" t="s">
        <v>60</v>
      </c>
      <c r="E120" s="223"/>
      <c r="F120" s="202">
        <v>0.35899999999999999</v>
      </c>
      <c r="G120" s="317"/>
      <c r="H120" s="243"/>
      <c r="I120" s="246"/>
      <c r="J120" s="285"/>
      <c r="K120" s="252"/>
      <c r="L120" s="253"/>
      <c r="M120" s="117"/>
      <c r="N120" s="117"/>
      <c r="O120" s="117"/>
      <c r="P120" s="117"/>
      <c r="Q120" s="117"/>
      <c r="R120" s="117"/>
      <c r="S120" s="117"/>
      <c r="T120" s="117"/>
      <c r="U120" s="117"/>
      <c r="V120" s="117"/>
      <c r="W120" s="117"/>
      <c r="X120" s="117"/>
      <c r="Y120" s="117"/>
      <c r="Z120" s="117"/>
      <c r="AA120" s="117"/>
      <c r="AB120" s="117"/>
      <c r="AC120" s="117"/>
      <c r="AD120" s="117"/>
      <c r="AE120" s="117"/>
      <c r="AF120" s="117"/>
      <c r="AG120" s="117"/>
      <c r="AH120" s="117"/>
      <c r="AI120" s="117"/>
      <c r="AJ120" s="117"/>
      <c r="AK120" s="117"/>
      <c r="AL120" s="117"/>
      <c r="AM120" s="117"/>
      <c r="AN120" s="117"/>
      <c r="AO120" s="117"/>
      <c r="AP120" s="117"/>
      <c r="AQ120" s="117"/>
      <c r="AR120" s="117"/>
      <c r="AS120" s="117"/>
      <c r="AT120" s="117"/>
      <c r="AU120" s="117"/>
      <c r="AV120" s="117"/>
      <c r="AW120" s="117"/>
      <c r="AX120" s="117"/>
      <c r="AY120" s="117"/>
      <c r="AZ120" s="117"/>
      <c r="BA120" s="117"/>
      <c r="BB120" s="117"/>
      <c r="BC120" s="117"/>
      <c r="BD120" s="117"/>
      <c r="BE120" s="117"/>
      <c r="BF120" s="117"/>
      <c r="BG120" s="117"/>
      <c r="BH120" s="117"/>
      <c r="BI120" s="117"/>
      <c r="BJ120" s="117"/>
      <c r="BK120" s="117"/>
      <c r="BL120" s="117"/>
      <c r="BM120" s="117"/>
      <c r="BN120" s="117"/>
      <c r="BO120" s="117"/>
    </row>
    <row r="121" spans="1:67" s="118" customFormat="1" ht="13.5" customHeight="1">
      <c r="A121" s="248" t="s">
        <v>322</v>
      </c>
      <c r="B121" s="245"/>
      <c r="C121" s="226"/>
      <c r="D121" s="223" t="s">
        <v>140</v>
      </c>
      <c r="E121" s="200" t="s">
        <v>21</v>
      </c>
      <c r="F121" s="249">
        <f>F120</f>
        <v>0.35899999999999999</v>
      </c>
      <c r="G121" s="318"/>
      <c r="H121" s="250">
        <f t="shared" ref="H121:H126" si="1">F121*G121</f>
        <v>0</v>
      </c>
      <c r="I121" s="216"/>
      <c r="J121" s="187"/>
      <c r="K121" s="252"/>
      <c r="L121" s="253"/>
      <c r="M121" s="117"/>
      <c r="N121" s="117"/>
      <c r="O121" s="117"/>
      <c r="P121" s="117"/>
      <c r="Q121" s="117"/>
      <c r="R121" s="117"/>
      <c r="S121" s="117"/>
      <c r="T121" s="117"/>
      <c r="U121" s="117"/>
      <c r="V121" s="117"/>
      <c r="W121" s="117"/>
      <c r="X121" s="117"/>
      <c r="Y121" s="117"/>
      <c r="Z121" s="117"/>
      <c r="AA121" s="117"/>
      <c r="AB121" s="117"/>
      <c r="AC121" s="117"/>
      <c r="AD121" s="117"/>
      <c r="AE121" s="117"/>
      <c r="AF121" s="117"/>
      <c r="AG121" s="117"/>
      <c r="AH121" s="117"/>
      <c r="AI121" s="117"/>
      <c r="AJ121" s="117"/>
      <c r="AK121" s="117"/>
      <c r="AL121" s="117"/>
      <c r="AM121" s="117"/>
      <c r="AN121" s="117"/>
      <c r="AO121" s="117"/>
      <c r="AP121" s="117"/>
      <c r="AQ121" s="117"/>
      <c r="AR121" s="117"/>
      <c r="AS121" s="117"/>
      <c r="AT121" s="117"/>
      <c r="AU121" s="117"/>
      <c r="AV121" s="117"/>
      <c r="AW121" s="117"/>
      <c r="AX121" s="117"/>
      <c r="AY121" s="117"/>
      <c r="AZ121" s="117"/>
      <c r="BA121" s="117"/>
      <c r="BB121" s="117"/>
      <c r="BC121" s="117"/>
      <c r="BD121" s="117"/>
      <c r="BE121" s="117"/>
      <c r="BF121" s="117"/>
      <c r="BG121" s="117"/>
      <c r="BH121" s="117"/>
      <c r="BI121" s="117"/>
      <c r="BJ121" s="117"/>
      <c r="BK121" s="117"/>
      <c r="BL121" s="117"/>
      <c r="BM121" s="117"/>
      <c r="BN121" s="117"/>
      <c r="BO121" s="117"/>
    </row>
    <row r="122" spans="1:67" s="118" customFormat="1" ht="13.5" customHeight="1">
      <c r="A122" s="248" t="s">
        <v>323</v>
      </c>
      <c r="B122" s="245"/>
      <c r="C122" s="226"/>
      <c r="D122" s="223" t="s">
        <v>141</v>
      </c>
      <c r="E122" s="200" t="s">
        <v>21</v>
      </c>
      <c r="F122" s="249">
        <f>F121</f>
        <v>0.35899999999999999</v>
      </c>
      <c r="G122" s="318"/>
      <c r="H122" s="250">
        <f t="shared" si="1"/>
        <v>0</v>
      </c>
      <c r="I122" s="216"/>
      <c r="J122" s="187"/>
      <c r="K122" s="117"/>
      <c r="L122" s="238"/>
      <c r="M122" s="117"/>
      <c r="N122" s="117"/>
      <c r="O122" s="117"/>
      <c r="P122" s="117"/>
      <c r="Q122" s="117"/>
      <c r="R122" s="117"/>
      <c r="S122" s="117"/>
      <c r="T122" s="117"/>
      <c r="U122" s="117"/>
      <c r="V122" s="117"/>
      <c r="W122" s="117"/>
      <c r="X122" s="117"/>
      <c r="Y122" s="117"/>
      <c r="Z122" s="117"/>
      <c r="AA122" s="117"/>
      <c r="AB122" s="117"/>
      <c r="AC122" s="117"/>
      <c r="AD122" s="117"/>
      <c r="AE122" s="117"/>
      <c r="AF122" s="117"/>
      <c r="AG122" s="117"/>
      <c r="AH122" s="117"/>
      <c r="AI122" s="117"/>
      <c r="AJ122" s="117"/>
      <c r="AK122" s="117"/>
      <c r="AL122" s="117"/>
      <c r="AM122" s="117"/>
      <c r="AN122" s="117"/>
      <c r="AO122" s="117"/>
      <c r="AP122" s="117"/>
      <c r="AQ122" s="117"/>
      <c r="AR122" s="117"/>
      <c r="AS122" s="117"/>
      <c r="AT122" s="117"/>
      <c r="AU122" s="117"/>
      <c r="AV122" s="117"/>
      <c r="AW122" s="117"/>
      <c r="AX122" s="117"/>
      <c r="AY122" s="117"/>
      <c r="AZ122" s="117"/>
      <c r="BA122" s="117"/>
      <c r="BB122" s="117"/>
      <c r="BC122" s="117"/>
      <c r="BD122" s="117"/>
      <c r="BE122" s="117"/>
      <c r="BF122" s="117"/>
      <c r="BG122" s="117"/>
      <c r="BH122" s="117"/>
      <c r="BI122" s="117"/>
      <c r="BJ122" s="117"/>
      <c r="BK122" s="117"/>
      <c r="BL122" s="117"/>
      <c r="BM122" s="117"/>
      <c r="BN122" s="117"/>
      <c r="BO122" s="117"/>
    </row>
    <row r="123" spans="1:67" s="118" customFormat="1" ht="13.5" customHeight="1">
      <c r="A123" s="248" t="s">
        <v>324</v>
      </c>
      <c r="B123" s="245"/>
      <c r="C123" s="226"/>
      <c r="D123" s="223" t="s">
        <v>142</v>
      </c>
      <c r="E123" s="200" t="s">
        <v>21</v>
      </c>
      <c r="F123" s="249">
        <f>F122</f>
        <v>0.35899999999999999</v>
      </c>
      <c r="G123" s="318"/>
      <c r="H123" s="250">
        <f t="shared" si="1"/>
        <v>0</v>
      </c>
      <c r="I123" s="216"/>
      <c r="J123" s="251"/>
      <c r="K123" s="117"/>
      <c r="L123" s="238"/>
      <c r="M123" s="117"/>
      <c r="N123" s="117"/>
      <c r="O123" s="117"/>
      <c r="P123" s="117"/>
      <c r="Q123" s="117"/>
      <c r="R123" s="117"/>
      <c r="S123" s="117"/>
      <c r="T123" s="117"/>
      <c r="U123" s="117"/>
      <c r="V123" s="117"/>
      <c r="W123" s="117"/>
      <c r="X123" s="117"/>
      <c r="Y123" s="117"/>
      <c r="Z123" s="117"/>
      <c r="AA123" s="117"/>
      <c r="AB123" s="117"/>
      <c r="AC123" s="117"/>
      <c r="AD123" s="117"/>
      <c r="AE123" s="117"/>
      <c r="AF123" s="117"/>
      <c r="AG123" s="117"/>
      <c r="AH123" s="117"/>
      <c r="AI123" s="117"/>
      <c r="AJ123" s="117"/>
      <c r="AK123" s="117"/>
      <c r="AL123" s="117"/>
      <c r="AM123" s="117"/>
      <c r="AN123" s="117"/>
      <c r="AO123" s="117"/>
      <c r="AP123" s="117"/>
      <c r="AQ123" s="117"/>
      <c r="AR123" s="117"/>
      <c r="AS123" s="117"/>
      <c r="AT123" s="117"/>
      <c r="AU123" s="117"/>
      <c r="AV123" s="117"/>
      <c r="AW123" s="117"/>
      <c r="AX123" s="117"/>
      <c r="AY123" s="117"/>
      <c r="AZ123" s="117"/>
      <c r="BA123" s="117"/>
      <c r="BB123" s="117"/>
      <c r="BC123" s="117"/>
      <c r="BD123" s="117"/>
      <c r="BE123" s="117"/>
      <c r="BF123" s="117"/>
      <c r="BG123" s="117"/>
      <c r="BH123" s="117"/>
      <c r="BI123" s="117"/>
      <c r="BJ123" s="117"/>
      <c r="BK123" s="117"/>
      <c r="BL123" s="117"/>
      <c r="BM123" s="117"/>
      <c r="BN123" s="117"/>
      <c r="BO123" s="117"/>
    </row>
    <row r="124" spans="1:67" s="118" customFormat="1" ht="13.5" customHeight="1">
      <c r="A124" s="248" t="s">
        <v>325</v>
      </c>
      <c r="B124" s="245"/>
      <c r="C124" s="226"/>
      <c r="D124" s="223" t="s">
        <v>143</v>
      </c>
      <c r="E124" s="200" t="s">
        <v>21</v>
      </c>
      <c r="F124" s="249">
        <f>F123</f>
        <v>0.35899999999999999</v>
      </c>
      <c r="G124" s="318"/>
      <c r="H124" s="250">
        <f t="shared" si="1"/>
        <v>0</v>
      </c>
      <c r="I124" s="216"/>
      <c r="J124" s="254"/>
      <c r="K124" s="117"/>
      <c r="L124" s="238"/>
      <c r="M124" s="117"/>
      <c r="N124" s="117"/>
      <c r="O124" s="117"/>
      <c r="P124" s="117"/>
      <c r="Q124" s="117"/>
      <c r="R124" s="117"/>
      <c r="S124" s="117"/>
      <c r="T124" s="117"/>
      <c r="U124" s="117"/>
      <c r="V124" s="117"/>
      <c r="W124" s="117"/>
      <c r="X124" s="117"/>
      <c r="Y124" s="117"/>
      <c r="Z124" s="117"/>
      <c r="AA124" s="117"/>
      <c r="AB124" s="117"/>
      <c r="AC124" s="117"/>
      <c r="AD124" s="117"/>
      <c r="AE124" s="117"/>
      <c r="AF124" s="117"/>
      <c r="AG124" s="117"/>
      <c r="AH124" s="117"/>
      <c r="AI124" s="117"/>
      <c r="AJ124" s="117"/>
      <c r="AK124" s="117"/>
      <c r="AL124" s="117"/>
      <c r="AM124" s="117"/>
      <c r="AN124" s="117"/>
      <c r="AO124" s="117"/>
      <c r="AP124" s="117"/>
      <c r="AQ124" s="117"/>
      <c r="AR124" s="117"/>
      <c r="AS124" s="117"/>
      <c r="AT124" s="117"/>
      <c r="AU124" s="117"/>
      <c r="AV124" s="117"/>
      <c r="AW124" s="117"/>
      <c r="AX124" s="117"/>
      <c r="AY124" s="117"/>
      <c r="AZ124" s="117"/>
      <c r="BA124" s="117"/>
      <c r="BB124" s="117"/>
      <c r="BC124" s="117"/>
      <c r="BD124" s="117"/>
      <c r="BE124" s="117"/>
      <c r="BF124" s="117"/>
      <c r="BG124" s="117"/>
      <c r="BH124" s="117"/>
      <c r="BI124" s="117"/>
      <c r="BJ124" s="117"/>
      <c r="BK124" s="117"/>
      <c r="BL124" s="117"/>
      <c r="BM124" s="117"/>
      <c r="BN124" s="117"/>
      <c r="BO124" s="117"/>
    </row>
    <row r="125" spans="1:67" s="118" customFormat="1" ht="13.5" customHeight="1">
      <c r="A125" s="248" t="s">
        <v>326</v>
      </c>
      <c r="B125" s="245"/>
      <c r="C125" s="226"/>
      <c r="D125" s="223" t="s">
        <v>144</v>
      </c>
      <c r="E125" s="200" t="s">
        <v>21</v>
      </c>
      <c r="F125" s="249">
        <f>F124</f>
        <v>0.35899999999999999</v>
      </c>
      <c r="G125" s="318"/>
      <c r="H125" s="250">
        <f t="shared" si="1"/>
        <v>0</v>
      </c>
      <c r="I125" s="216"/>
      <c r="J125" s="255"/>
      <c r="K125" s="255"/>
      <c r="L125" s="238"/>
      <c r="M125" s="117"/>
      <c r="N125" s="117"/>
      <c r="O125" s="117"/>
      <c r="P125" s="117"/>
      <c r="Q125" s="117"/>
      <c r="R125" s="117"/>
      <c r="S125" s="117"/>
      <c r="T125" s="117"/>
      <c r="U125" s="117"/>
      <c r="V125" s="117"/>
      <c r="W125" s="117"/>
      <c r="X125" s="117"/>
      <c r="Y125" s="117"/>
      <c r="Z125" s="117"/>
      <c r="AA125" s="117"/>
      <c r="AB125" s="117"/>
      <c r="AC125" s="117"/>
      <c r="AD125" s="117"/>
      <c r="AE125" s="117"/>
      <c r="AF125" s="117"/>
      <c r="AG125" s="117"/>
      <c r="AH125" s="117"/>
      <c r="AI125" s="117"/>
      <c r="AJ125" s="117"/>
      <c r="AK125" s="117"/>
      <c r="AL125" s="117"/>
      <c r="AM125" s="117"/>
      <c r="AN125" s="117"/>
      <c r="AO125" s="117"/>
      <c r="AP125" s="117"/>
      <c r="AQ125" s="117"/>
      <c r="AR125" s="117"/>
      <c r="AS125" s="117"/>
      <c r="AT125" s="117"/>
      <c r="AU125" s="117"/>
      <c r="AV125" s="117"/>
      <c r="AW125" s="117"/>
      <c r="AX125" s="117"/>
      <c r="AY125" s="117"/>
      <c r="AZ125" s="117"/>
      <c r="BA125" s="117"/>
      <c r="BB125" s="117"/>
      <c r="BC125" s="117"/>
      <c r="BD125" s="117"/>
      <c r="BE125" s="117"/>
      <c r="BF125" s="117"/>
      <c r="BG125" s="117"/>
      <c r="BH125" s="117"/>
      <c r="BI125" s="117"/>
      <c r="BJ125" s="117"/>
      <c r="BK125" s="117"/>
      <c r="BL125" s="117"/>
      <c r="BM125" s="117"/>
      <c r="BN125" s="117"/>
      <c r="BO125" s="117"/>
    </row>
    <row r="126" spans="1:67" s="1" customFormat="1" ht="13.5" customHeight="1">
      <c r="A126" s="56">
        <v>31</v>
      </c>
      <c r="B126" s="194" t="s">
        <v>176</v>
      </c>
      <c r="C126" s="196" t="s">
        <v>178</v>
      </c>
      <c r="D126" s="44" t="s">
        <v>146</v>
      </c>
      <c r="E126" s="44" t="s">
        <v>21</v>
      </c>
      <c r="F126" s="45">
        <f>F127</f>
        <v>0.33500000000000002</v>
      </c>
      <c r="G126" s="319">
        <f>SUM(H128:H132)/F126</f>
        <v>0</v>
      </c>
      <c r="H126" s="48">
        <f t="shared" si="1"/>
        <v>0</v>
      </c>
      <c r="I126" s="46" t="s">
        <v>70</v>
      </c>
      <c r="J126" s="9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5"/>
      <c r="BM126" s="5"/>
      <c r="BN126" s="5"/>
      <c r="BO126" s="5"/>
    </row>
    <row r="127" spans="1:67" s="1" customFormat="1" ht="40.5" customHeight="1">
      <c r="A127" s="58"/>
      <c r="B127" s="94"/>
      <c r="C127" s="53"/>
      <c r="D127" s="49" t="s">
        <v>60</v>
      </c>
      <c r="E127" s="49"/>
      <c r="F127" s="202">
        <v>0.33500000000000002</v>
      </c>
      <c r="G127" s="320"/>
      <c r="H127" s="48"/>
      <c r="I127" s="59"/>
      <c r="J127" s="285"/>
      <c r="K127" s="5"/>
      <c r="L127" s="42"/>
      <c r="M127" s="42"/>
      <c r="N127" s="42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</row>
    <row r="128" spans="1:67" s="1" customFormat="1" ht="13.5" customHeight="1">
      <c r="A128" s="95" t="s">
        <v>327</v>
      </c>
      <c r="B128" s="94"/>
      <c r="C128" s="53"/>
      <c r="D128" s="49" t="s">
        <v>140</v>
      </c>
      <c r="E128" s="66" t="s">
        <v>21</v>
      </c>
      <c r="F128" s="92">
        <f>F126</f>
        <v>0.33500000000000002</v>
      </c>
      <c r="G128" s="321"/>
      <c r="H128" s="65">
        <f t="shared" ref="H128:H133" si="2">F128*G128</f>
        <v>0</v>
      </c>
      <c r="I128" s="59"/>
      <c r="J128" s="9"/>
      <c r="K128" s="5"/>
      <c r="L128" s="42"/>
      <c r="M128" s="42"/>
      <c r="N128" s="42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5"/>
      <c r="BK128" s="5"/>
      <c r="BL128" s="5"/>
      <c r="BM128" s="5"/>
      <c r="BN128" s="5"/>
      <c r="BO128" s="5"/>
    </row>
    <row r="129" spans="1:67" s="1" customFormat="1" ht="13.5" customHeight="1">
      <c r="A129" s="95" t="s">
        <v>328</v>
      </c>
      <c r="B129" s="94"/>
      <c r="C129" s="53"/>
      <c r="D129" s="49" t="s">
        <v>141</v>
      </c>
      <c r="E129" s="66" t="s">
        <v>21</v>
      </c>
      <c r="F129" s="92">
        <f>F126</f>
        <v>0.33500000000000002</v>
      </c>
      <c r="G129" s="321"/>
      <c r="H129" s="65">
        <f t="shared" si="2"/>
        <v>0</v>
      </c>
      <c r="I129" s="59"/>
      <c r="J129" s="9"/>
      <c r="K129" s="5"/>
      <c r="L129" s="42"/>
      <c r="M129" s="42"/>
      <c r="N129" s="42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  <c r="BO129" s="5"/>
    </row>
    <row r="130" spans="1:67" s="1" customFormat="1" ht="13.5" customHeight="1">
      <c r="A130" s="95" t="s">
        <v>329</v>
      </c>
      <c r="B130" s="94"/>
      <c r="C130" s="53"/>
      <c r="D130" s="49" t="s">
        <v>142</v>
      </c>
      <c r="E130" s="66" t="s">
        <v>21</v>
      </c>
      <c r="F130" s="92">
        <f>F126</f>
        <v>0.33500000000000002</v>
      </c>
      <c r="G130" s="321"/>
      <c r="H130" s="65">
        <f t="shared" si="2"/>
        <v>0</v>
      </c>
      <c r="I130" s="59"/>
      <c r="J130" s="9"/>
      <c r="K130" s="5"/>
      <c r="L130" s="42"/>
      <c r="M130" s="42"/>
      <c r="N130" s="42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5"/>
      <c r="BM130" s="5"/>
      <c r="BN130" s="5"/>
      <c r="BO130" s="5"/>
    </row>
    <row r="131" spans="1:67" s="1" customFormat="1" ht="13.5" customHeight="1">
      <c r="A131" s="95" t="s">
        <v>330</v>
      </c>
      <c r="B131" s="94"/>
      <c r="C131" s="53"/>
      <c r="D131" s="49" t="s">
        <v>143</v>
      </c>
      <c r="E131" s="66" t="s">
        <v>21</v>
      </c>
      <c r="F131" s="92">
        <f>F126</f>
        <v>0.33500000000000002</v>
      </c>
      <c r="G131" s="318"/>
      <c r="H131" s="65">
        <f t="shared" si="2"/>
        <v>0</v>
      </c>
      <c r="I131" s="59"/>
      <c r="J131" s="183"/>
      <c r="K131" s="5"/>
      <c r="L131" s="42"/>
      <c r="M131" s="42"/>
      <c r="N131" s="42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</row>
    <row r="132" spans="1:67" s="1" customFormat="1" ht="13.5" customHeight="1">
      <c r="A132" s="95" t="s">
        <v>331</v>
      </c>
      <c r="B132" s="94"/>
      <c r="C132" s="53"/>
      <c r="D132" s="49" t="s">
        <v>144</v>
      </c>
      <c r="E132" s="66" t="s">
        <v>21</v>
      </c>
      <c r="F132" s="92">
        <f>F126</f>
        <v>0.33500000000000002</v>
      </c>
      <c r="G132" s="321"/>
      <c r="H132" s="65">
        <f t="shared" si="2"/>
        <v>0</v>
      </c>
      <c r="I132" s="59"/>
      <c r="J132" s="255"/>
      <c r="K132" s="255"/>
      <c r="L132" s="42"/>
      <c r="M132" s="42"/>
      <c r="N132" s="42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  <c r="BO132" s="5"/>
    </row>
    <row r="133" spans="1:67" s="1" customFormat="1" ht="13.5" customHeight="1">
      <c r="A133" s="56">
        <v>32</v>
      </c>
      <c r="B133" s="194" t="s">
        <v>176</v>
      </c>
      <c r="C133" s="196" t="s">
        <v>277</v>
      </c>
      <c r="D133" s="44" t="s">
        <v>276</v>
      </c>
      <c r="E133" s="44" t="s">
        <v>21</v>
      </c>
      <c r="F133" s="45">
        <f>F134</f>
        <v>0.61799999999999999</v>
      </c>
      <c r="G133" s="319">
        <f>SUM(H135:H139)/F133</f>
        <v>0</v>
      </c>
      <c r="H133" s="48">
        <f t="shared" si="2"/>
        <v>0</v>
      </c>
      <c r="I133" s="37" t="s">
        <v>70</v>
      </c>
      <c r="J133" s="9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5"/>
      <c r="BM133" s="5"/>
      <c r="BN133" s="5"/>
      <c r="BO133" s="5"/>
    </row>
    <row r="134" spans="1:67" s="1" customFormat="1" ht="40.5" customHeight="1">
      <c r="A134" s="58"/>
      <c r="B134" s="94"/>
      <c r="C134" s="53"/>
      <c r="D134" s="49" t="s">
        <v>60</v>
      </c>
      <c r="E134" s="49"/>
      <c r="F134" s="202">
        <v>0.61799999999999999</v>
      </c>
      <c r="G134" s="320"/>
      <c r="H134" s="48"/>
      <c r="I134" s="59"/>
      <c r="J134" s="285"/>
      <c r="K134" s="42"/>
      <c r="L134" s="42"/>
      <c r="M134" s="42"/>
      <c r="N134" s="42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5"/>
      <c r="BM134" s="5"/>
      <c r="BN134" s="5"/>
      <c r="BO134" s="5"/>
    </row>
    <row r="135" spans="1:67" s="1" customFormat="1" ht="13.5" customHeight="1">
      <c r="A135" s="95" t="s">
        <v>332</v>
      </c>
      <c r="B135" s="94"/>
      <c r="C135" s="53"/>
      <c r="D135" s="49" t="s">
        <v>140</v>
      </c>
      <c r="E135" s="66" t="s">
        <v>21</v>
      </c>
      <c r="F135" s="92">
        <f>F133</f>
        <v>0.61799999999999999</v>
      </c>
      <c r="G135" s="321"/>
      <c r="H135" s="65">
        <f t="shared" ref="H135:H139" si="3">F135*G135</f>
        <v>0</v>
      </c>
      <c r="I135" s="59"/>
      <c r="J135" s="9"/>
      <c r="K135" s="5"/>
      <c r="L135" s="42"/>
      <c r="M135" s="42"/>
      <c r="N135" s="42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5"/>
      <c r="BM135" s="5"/>
      <c r="BN135" s="5"/>
      <c r="BO135" s="5"/>
    </row>
    <row r="136" spans="1:67" s="1" customFormat="1" ht="13.5" customHeight="1">
      <c r="A136" s="95" t="s">
        <v>333</v>
      </c>
      <c r="B136" s="94"/>
      <c r="C136" s="53"/>
      <c r="D136" s="49" t="s">
        <v>141</v>
      </c>
      <c r="E136" s="66" t="s">
        <v>21</v>
      </c>
      <c r="F136" s="92">
        <f>F133</f>
        <v>0.61799999999999999</v>
      </c>
      <c r="G136" s="321"/>
      <c r="H136" s="65">
        <f t="shared" si="3"/>
        <v>0</v>
      </c>
      <c r="I136" s="59"/>
      <c r="J136" s="9"/>
      <c r="K136" s="5"/>
      <c r="L136" s="42"/>
      <c r="M136" s="42"/>
      <c r="N136" s="42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  <c r="BF136" s="5"/>
      <c r="BG136" s="5"/>
      <c r="BH136" s="5"/>
      <c r="BI136" s="5"/>
      <c r="BJ136" s="5"/>
      <c r="BK136" s="5"/>
      <c r="BL136" s="5"/>
      <c r="BM136" s="5"/>
      <c r="BN136" s="5"/>
      <c r="BO136" s="5"/>
    </row>
    <row r="137" spans="1:67" s="1" customFormat="1" ht="13.5" customHeight="1">
      <c r="A137" s="95" t="s">
        <v>334</v>
      </c>
      <c r="B137" s="94"/>
      <c r="C137" s="53"/>
      <c r="D137" s="49" t="s">
        <v>142</v>
      </c>
      <c r="E137" s="66" t="s">
        <v>21</v>
      </c>
      <c r="F137" s="92">
        <f>F133</f>
        <v>0.61799999999999999</v>
      </c>
      <c r="G137" s="321"/>
      <c r="H137" s="65">
        <f t="shared" si="3"/>
        <v>0</v>
      </c>
      <c r="I137" s="59"/>
      <c r="J137" s="9"/>
      <c r="K137" s="5"/>
      <c r="L137" s="42"/>
      <c r="M137" s="42"/>
      <c r="N137" s="42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5"/>
      <c r="BM137" s="5"/>
      <c r="BN137" s="5"/>
      <c r="BO137" s="5"/>
    </row>
    <row r="138" spans="1:67" s="1" customFormat="1" ht="13.5" customHeight="1">
      <c r="A138" s="95" t="s">
        <v>335</v>
      </c>
      <c r="B138" s="94"/>
      <c r="C138" s="53"/>
      <c r="D138" s="49" t="s">
        <v>143</v>
      </c>
      <c r="E138" s="66" t="s">
        <v>21</v>
      </c>
      <c r="F138" s="92">
        <f>F133</f>
        <v>0.61799999999999999</v>
      </c>
      <c r="G138" s="318"/>
      <c r="H138" s="65">
        <f t="shared" si="3"/>
        <v>0</v>
      </c>
      <c r="I138" s="59"/>
      <c r="J138" s="183"/>
      <c r="K138" s="5"/>
      <c r="L138" s="42"/>
      <c r="M138" s="42"/>
      <c r="N138" s="42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5"/>
      <c r="BM138" s="5"/>
      <c r="BN138" s="5"/>
      <c r="BO138" s="5"/>
    </row>
    <row r="139" spans="1:67" s="1" customFormat="1" ht="13.5" customHeight="1">
      <c r="A139" s="95" t="s">
        <v>336</v>
      </c>
      <c r="B139" s="94"/>
      <c r="C139" s="53"/>
      <c r="D139" s="49" t="s">
        <v>144</v>
      </c>
      <c r="E139" s="66" t="s">
        <v>21</v>
      </c>
      <c r="F139" s="92">
        <f>F133</f>
        <v>0.61799999999999999</v>
      </c>
      <c r="G139" s="321"/>
      <c r="H139" s="65">
        <f t="shared" si="3"/>
        <v>0</v>
      </c>
      <c r="I139" s="59"/>
      <c r="J139" s="255"/>
      <c r="K139" s="255"/>
      <c r="L139" s="42"/>
      <c r="M139" s="42"/>
      <c r="N139" s="42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5"/>
      <c r="BK139" s="5"/>
      <c r="BL139" s="5"/>
      <c r="BM139" s="5"/>
      <c r="BN139" s="5"/>
      <c r="BO139" s="5"/>
    </row>
    <row r="140" spans="1:67" s="1" customFormat="1" ht="13.5" customHeight="1">
      <c r="A140" s="60"/>
      <c r="B140" s="43"/>
      <c r="C140" s="43" t="s">
        <v>34</v>
      </c>
      <c r="D140" s="43" t="s">
        <v>20</v>
      </c>
      <c r="E140" s="43"/>
      <c r="F140" s="51"/>
      <c r="G140" s="52"/>
      <c r="H140" s="52">
        <f>SUM(H141:H149)</f>
        <v>0</v>
      </c>
      <c r="I140" s="59"/>
      <c r="J140" s="287"/>
      <c r="K140" s="288"/>
      <c r="L140" s="287"/>
      <c r="M140" s="287"/>
      <c r="N140" s="80"/>
      <c r="O140" s="33"/>
      <c r="P140" s="259"/>
      <c r="Q140" s="259"/>
      <c r="R140" s="34"/>
      <c r="S140" s="55"/>
      <c r="T140" s="5"/>
      <c r="U140" s="289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  <c r="BG140" s="5"/>
      <c r="BH140" s="5"/>
      <c r="BI140" s="5"/>
      <c r="BJ140" s="5"/>
      <c r="BK140" s="5"/>
      <c r="BL140" s="5"/>
      <c r="BM140" s="5"/>
      <c r="BN140" s="5"/>
      <c r="BO140" s="5"/>
    </row>
    <row r="141" spans="1:67" s="1" customFormat="1" ht="13.5" customHeight="1">
      <c r="A141" s="56">
        <v>33</v>
      </c>
      <c r="B141" s="57" t="s">
        <v>59</v>
      </c>
      <c r="C141" s="44">
        <v>998012101</v>
      </c>
      <c r="D141" s="44" t="s">
        <v>275</v>
      </c>
      <c r="E141" s="44" t="s">
        <v>21</v>
      </c>
      <c r="F141" s="45">
        <v>4.2919999999999998</v>
      </c>
      <c r="G141" s="48"/>
      <c r="H141" s="48">
        <f>F141*G141</f>
        <v>0</v>
      </c>
      <c r="I141" s="46" t="s">
        <v>71</v>
      </c>
      <c r="J141" s="290"/>
      <c r="K141" s="287"/>
      <c r="L141" s="291"/>
      <c r="M141" s="287"/>
      <c r="N141" s="80"/>
      <c r="O141" s="33"/>
      <c r="P141" s="54"/>
      <c r="Q141" s="34"/>
      <c r="R141" s="34"/>
      <c r="S141" s="55"/>
      <c r="T141" s="5"/>
      <c r="U141" s="289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5"/>
      <c r="BM141" s="5"/>
      <c r="BN141" s="5"/>
      <c r="BO141" s="5"/>
    </row>
    <row r="142" spans="1:67" s="9" customFormat="1" ht="13.5" customHeight="1">
      <c r="A142" s="56">
        <v>34</v>
      </c>
      <c r="B142" s="57" t="s">
        <v>87</v>
      </c>
      <c r="C142" s="44" t="s">
        <v>243</v>
      </c>
      <c r="D142" s="44" t="s">
        <v>244</v>
      </c>
      <c r="E142" s="44" t="s">
        <v>49</v>
      </c>
      <c r="F142" s="45">
        <v>1</v>
      </c>
      <c r="G142" s="48"/>
      <c r="H142" s="48">
        <f>F142*G142</f>
        <v>0</v>
      </c>
      <c r="I142" s="46" t="s">
        <v>69</v>
      </c>
      <c r="J142" s="5"/>
      <c r="L142" s="5"/>
    </row>
    <row r="143" spans="1:67" s="9" customFormat="1" ht="13.5" customHeight="1">
      <c r="A143" s="56"/>
      <c r="B143" s="57"/>
      <c r="C143" s="44"/>
      <c r="D143" s="49" t="s">
        <v>246</v>
      </c>
      <c r="E143" s="44"/>
      <c r="F143" s="45"/>
      <c r="G143" s="48"/>
      <c r="H143" s="48"/>
      <c r="I143" s="46"/>
      <c r="J143" s="5"/>
    </row>
    <row r="144" spans="1:67" s="9" customFormat="1" ht="40.5" customHeight="1">
      <c r="A144" s="56"/>
      <c r="B144" s="57"/>
      <c r="C144" s="44"/>
      <c r="D144" s="49" t="s">
        <v>306</v>
      </c>
      <c r="E144" s="44"/>
      <c r="F144" s="45"/>
      <c r="G144" s="48"/>
      <c r="H144" s="48"/>
      <c r="I144" s="46"/>
      <c r="J144" s="5"/>
    </row>
    <row r="145" spans="1:171" s="9" customFormat="1" ht="27" customHeight="1">
      <c r="A145" s="56"/>
      <c r="B145" s="57"/>
      <c r="C145" s="44"/>
      <c r="D145" s="49" t="s">
        <v>248</v>
      </c>
      <c r="E145" s="44"/>
      <c r="F145" s="45"/>
      <c r="G145" s="48"/>
      <c r="H145" s="48"/>
      <c r="I145" s="46"/>
      <c r="J145" s="5"/>
    </row>
    <row r="146" spans="1:171" s="9" customFormat="1" ht="27" customHeight="1">
      <c r="A146" s="56"/>
      <c r="B146" s="57"/>
      <c r="C146" s="44"/>
      <c r="D146" s="49" t="s">
        <v>278</v>
      </c>
      <c r="E146" s="44"/>
      <c r="F146" s="45"/>
      <c r="G146" s="48"/>
      <c r="H146" s="48"/>
      <c r="I146" s="46"/>
      <c r="J146" s="5"/>
    </row>
    <row r="147" spans="1:171" s="9" customFormat="1" ht="27" customHeight="1">
      <c r="A147" s="56"/>
      <c r="B147" s="57"/>
      <c r="C147" s="44"/>
      <c r="D147" s="49" t="s">
        <v>281</v>
      </c>
      <c r="E147" s="44"/>
      <c r="F147" s="45"/>
      <c r="G147" s="48"/>
      <c r="H147" s="48"/>
      <c r="I147" s="46"/>
      <c r="J147" s="5"/>
    </row>
    <row r="148" spans="1:171" s="1" customFormat="1" ht="13.5" customHeight="1">
      <c r="A148" s="56">
        <v>35</v>
      </c>
      <c r="B148" s="44" t="s">
        <v>56</v>
      </c>
      <c r="C148" s="44" t="s">
        <v>350</v>
      </c>
      <c r="D148" s="44" t="s">
        <v>351</v>
      </c>
      <c r="E148" s="44" t="s">
        <v>352</v>
      </c>
      <c r="F148" s="45">
        <f>F149</f>
        <v>1</v>
      </c>
      <c r="G148" s="48"/>
      <c r="H148" s="48">
        <f>F148*G148</f>
        <v>0</v>
      </c>
      <c r="I148" s="46" t="s">
        <v>70</v>
      </c>
      <c r="J148" s="293"/>
      <c r="K148" s="293"/>
      <c r="L148" s="292"/>
      <c r="M148" s="292"/>
      <c r="N148" s="33"/>
      <c r="O148" s="5"/>
      <c r="P148" s="5"/>
      <c r="Q148" s="5"/>
      <c r="R148" s="54"/>
      <c r="S148" s="55"/>
      <c r="T148" s="5"/>
      <c r="U148" s="289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  <c r="BG148" s="5"/>
      <c r="BH148" s="5"/>
      <c r="BI148" s="5"/>
      <c r="BJ148" s="5"/>
      <c r="BK148" s="5"/>
      <c r="BL148" s="5"/>
      <c r="BM148" s="5"/>
      <c r="BN148" s="5"/>
      <c r="BO148" s="5"/>
    </row>
    <row r="149" spans="1:171" s="1" customFormat="1" ht="27" customHeight="1">
      <c r="A149" s="56"/>
      <c r="B149" s="44"/>
      <c r="C149" s="299"/>
      <c r="D149" s="49" t="s">
        <v>35</v>
      </c>
      <c r="E149" s="299"/>
      <c r="F149" s="300">
        <v>1</v>
      </c>
      <c r="G149" s="301"/>
      <c r="H149" s="301"/>
      <c r="I149" s="302"/>
      <c r="J149" s="290"/>
      <c r="K149" s="287"/>
      <c r="L149" s="287"/>
      <c r="M149" s="287"/>
      <c r="N149" s="80"/>
      <c r="O149" s="33"/>
      <c r="P149" s="54"/>
      <c r="Q149" s="34"/>
      <c r="R149" s="34"/>
      <c r="S149" s="55"/>
      <c r="T149" s="5"/>
      <c r="U149" s="289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5"/>
      <c r="BM149" s="5"/>
      <c r="BN149" s="5"/>
      <c r="BO149" s="5"/>
    </row>
    <row r="150" spans="1:171" s="1" customFormat="1" ht="21" customHeight="1">
      <c r="A150" s="60"/>
      <c r="B150" s="43"/>
      <c r="C150" s="43" t="s">
        <v>26</v>
      </c>
      <c r="D150" s="43" t="s">
        <v>27</v>
      </c>
      <c r="E150" s="43"/>
      <c r="F150" s="99"/>
      <c r="G150" s="52"/>
      <c r="H150" s="52">
        <f>H151+H167+H177+H205+H213+H235+H243+H253+H261</f>
        <v>0</v>
      </c>
      <c r="I150" s="59"/>
      <c r="J150" s="5"/>
      <c r="K150" s="5"/>
      <c r="L150" s="5"/>
      <c r="M150" s="5"/>
      <c r="N150" s="5"/>
      <c r="O150" s="68"/>
      <c r="P150" s="68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5"/>
      <c r="BM150" s="5"/>
      <c r="BN150" s="5"/>
      <c r="BO150" s="5"/>
    </row>
    <row r="151" spans="1:171" s="1" customFormat="1" ht="13.5" customHeight="1">
      <c r="A151" s="213"/>
      <c r="B151" s="214"/>
      <c r="C151" s="214">
        <v>714</v>
      </c>
      <c r="D151" s="214" t="s">
        <v>105</v>
      </c>
      <c r="E151" s="214"/>
      <c r="F151" s="217"/>
      <c r="G151" s="215"/>
      <c r="H151" s="215">
        <f>SUM(H152:H166)</f>
        <v>0</v>
      </c>
      <c r="I151" s="218"/>
      <c r="J151" s="5"/>
      <c r="K151" s="69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5"/>
      <c r="BE151" s="5"/>
      <c r="BF151" s="5"/>
      <c r="BG151" s="5"/>
      <c r="BH151" s="5"/>
      <c r="BI151" s="5"/>
      <c r="BJ151" s="5"/>
      <c r="BK151" s="5"/>
      <c r="BL151" s="5"/>
      <c r="BM151" s="5"/>
      <c r="BN151" s="5"/>
      <c r="BO151" s="5"/>
      <c r="BP151" s="5"/>
      <c r="BQ151" s="5"/>
      <c r="BR151" s="5"/>
      <c r="BS151" s="5"/>
      <c r="BT151" s="5"/>
      <c r="BU151" s="5"/>
      <c r="BV151" s="5"/>
      <c r="BW151" s="5"/>
      <c r="BX151" s="5"/>
      <c r="BY151" s="5"/>
      <c r="BZ151" s="5"/>
      <c r="CA151" s="5"/>
      <c r="CB151" s="5"/>
      <c r="CC151" s="5"/>
      <c r="CD151" s="5"/>
      <c r="CE151" s="5"/>
      <c r="CF151" s="5"/>
      <c r="CG151" s="5"/>
      <c r="CH151" s="5"/>
      <c r="CI151" s="5"/>
      <c r="CJ151" s="5"/>
      <c r="CK151" s="5"/>
      <c r="CL151" s="5"/>
      <c r="CM151" s="5"/>
      <c r="CN151" s="5"/>
      <c r="CO151" s="5"/>
      <c r="CP151" s="5"/>
      <c r="CQ151" s="5"/>
      <c r="CR151" s="5"/>
      <c r="CS151" s="5"/>
      <c r="CT151" s="5"/>
      <c r="CU151" s="5"/>
      <c r="CV151" s="5"/>
      <c r="CW151" s="5"/>
      <c r="CX151" s="5"/>
      <c r="CY151" s="5"/>
      <c r="CZ151" s="5"/>
      <c r="DA151" s="5"/>
      <c r="DB151" s="5"/>
      <c r="DC151" s="5"/>
      <c r="DD151" s="5"/>
      <c r="DE151" s="5"/>
      <c r="DF151" s="5"/>
      <c r="DG151" s="5"/>
      <c r="DH151" s="5"/>
      <c r="DI151" s="5"/>
      <c r="DJ151" s="5"/>
      <c r="DK151" s="5"/>
      <c r="DL151" s="5"/>
      <c r="DM151" s="5"/>
      <c r="DN151" s="5"/>
      <c r="DO151" s="5"/>
      <c r="DP151" s="5"/>
      <c r="DQ151" s="5"/>
      <c r="DR151" s="5"/>
      <c r="DS151" s="5"/>
      <c r="DT151" s="5"/>
      <c r="DU151" s="5"/>
      <c r="DV151" s="5"/>
      <c r="DW151" s="5"/>
      <c r="DX151" s="5"/>
      <c r="DY151" s="5"/>
      <c r="DZ151" s="5"/>
      <c r="EA151" s="5"/>
      <c r="EB151" s="5"/>
      <c r="EC151" s="5"/>
      <c r="ED151" s="5"/>
      <c r="EE151" s="5"/>
      <c r="EF151" s="5"/>
      <c r="EG151" s="5"/>
      <c r="EH151" s="5"/>
      <c r="EI151" s="5"/>
      <c r="EJ151" s="5"/>
      <c r="EK151" s="5"/>
      <c r="EL151" s="5"/>
      <c r="EM151" s="5"/>
      <c r="EN151" s="5"/>
      <c r="EO151" s="5"/>
      <c r="EP151" s="5"/>
      <c r="EQ151" s="5"/>
      <c r="ER151" s="5"/>
      <c r="ES151" s="5"/>
      <c r="ET151" s="5"/>
      <c r="EU151" s="5"/>
      <c r="EV151" s="5"/>
      <c r="EW151" s="5"/>
      <c r="EX151" s="5"/>
      <c r="EY151" s="5"/>
      <c r="EZ151" s="5"/>
      <c r="FA151" s="5"/>
      <c r="FB151" s="5"/>
      <c r="FC151" s="5"/>
      <c r="FD151" s="5"/>
      <c r="FE151" s="5"/>
      <c r="FF151" s="5"/>
      <c r="FG151" s="5"/>
      <c r="FH151" s="5"/>
      <c r="FI151" s="5"/>
      <c r="FJ151" s="5"/>
      <c r="FK151" s="5"/>
      <c r="FL151" s="5"/>
      <c r="FM151" s="5"/>
      <c r="FN151" s="5"/>
      <c r="FO151" s="5"/>
    </row>
    <row r="152" spans="1:171" s="118" customFormat="1" ht="13.5" customHeight="1">
      <c r="A152" s="193">
        <v>36</v>
      </c>
      <c r="B152" s="194" t="s">
        <v>106</v>
      </c>
      <c r="C152" s="219" t="s">
        <v>234</v>
      </c>
      <c r="D152" s="220" t="s">
        <v>259</v>
      </c>
      <c r="E152" s="221" t="s">
        <v>19</v>
      </c>
      <c r="F152" s="222">
        <f>SUM(F153:F155)</f>
        <v>77.221999999999994</v>
      </c>
      <c r="G152" s="322"/>
      <c r="H152" s="198">
        <f>F152*G152</f>
        <v>0</v>
      </c>
      <c r="I152" s="199" t="s">
        <v>68</v>
      </c>
      <c r="J152" s="227"/>
      <c r="K152" s="117"/>
      <c r="L152" s="117"/>
      <c r="M152" s="117"/>
      <c r="N152" s="117"/>
      <c r="O152" s="117"/>
      <c r="P152" s="117"/>
      <c r="Q152" s="117"/>
      <c r="R152" s="117"/>
      <c r="S152" s="117"/>
      <c r="T152" s="117"/>
      <c r="U152" s="117"/>
      <c r="V152" s="117"/>
      <c r="W152" s="117"/>
      <c r="X152" s="117"/>
      <c r="Y152" s="117"/>
      <c r="Z152" s="117"/>
      <c r="AA152" s="117"/>
      <c r="AB152" s="117"/>
      <c r="AC152" s="117"/>
      <c r="AD152" s="117"/>
      <c r="AE152" s="117"/>
      <c r="AF152" s="117"/>
      <c r="AG152" s="117"/>
      <c r="AH152" s="117"/>
      <c r="AI152" s="117"/>
      <c r="AJ152" s="117"/>
      <c r="AK152" s="117"/>
      <c r="AL152" s="117"/>
      <c r="AM152" s="117"/>
      <c r="AN152" s="117"/>
      <c r="AO152" s="117"/>
      <c r="AP152" s="117"/>
      <c r="AQ152" s="117"/>
      <c r="AR152" s="117"/>
      <c r="AS152" s="117"/>
      <c r="AT152" s="117"/>
      <c r="AU152" s="117"/>
      <c r="AV152" s="117"/>
      <c r="AW152" s="117"/>
      <c r="AX152" s="117"/>
      <c r="AY152" s="117"/>
      <c r="AZ152" s="117"/>
      <c r="BA152" s="117"/>
      <c r="BB152" s="117"/>
      <c r="BC152" s="117"/>
      <c r="BD152" s="117"/>
      <c r="BE152" s="117"/>
      <c r="BF152" s="117"/>
      <c r="BG152" s="117"/>
      <c r="BH152" s="117"/>
      <c r="BI152" s="117"/>
      <c r="BJ152" s="117"/>
      <c r="BK152" s="117"/>
      <c r="BL152" s="117"/>
      <c r="BM152" s="117"/>
      <c r="BN152" s="117"/>
      <c r="BO152" s="117"/>
    </row>
    <row r="153" spans="1:171" s="118" customFormat="1" ht="13.5" customHeight="1">
      <c r="A153" s="213"/>
      <c r="B153" s="214"/>
      <c r="C153" s="214"/>
      <c r="D153" s="223" t="s">
        <v>261</v>
      </c>
      <c r="E153" s="214"/>
      <c r="F153" s="224">
        <f>(1.22*0.3)*2</f>
        <v>0.73199999999999998</v>
      </c>
      <c r="G153" s="215"/>
      <c r="H153" s="215"/>
      <c r="I153" s="216"/>
      <c r="J153" s="227"/>
      <c r="K153" s="117"/>
      <c r="L153" s="117"/>
      <c r="M153" s="117"/>
      <c r="N153" s="117"/>
      <c r="O153" s="117"/>
      <c r="P153" s="117"/>
      <c r="Q153" s="117"/>
      <c r="R153" s="117"/>
      <c r="S153" s="117"/>
      <c r="T153" s="117"/>
      <c r="U153" s="117"/>
      <c r="V153" s="117"/>
      <c r="W153" s="117"/>
      <c r="X153" s="117"/>
      <c r="Y153" s="117"/>
      <c r="Z153" s="117"/>
      <c r="AA153" s="117"/>
      <c r="AB153" s="117"/>
      <c r="AC153" s="117"/>
      <c r="AD153" s="117"/>
      <c r="AE153" s="117"/>
      <c r="AF153" s="117"/>
      <c r="AG153" s="117"/>
      <c r="AH153" s="117"/>
      <c r="AI153" s="117"/>
      <c r="AJ153" s="117"/>
      <c r="AK153" s="117"/>
      <c r="AL153" s="117"/>
      <c r="AM153" s="117"/>
      <c r="AN153" s="117"/>
      <c r="AO153" s="117"/>
      <c r="AP153" s="117"/>
      <c r="AQ153" s="117"/>
      <c r="AR153" s="117"/>
      <c r="AS153" s="117"/>
      <c r="AT153" s="117"/>
      <c r="AU153" s="117"/>
      <c r="AV153" s="117"/>
      <c r="AW153" s="117"/>
      <c r="AX153" s="117"/>
      <c r="AY153" s="117"/>
      <c r="AZ153" s="117"/>
      <c r="BA153" s="117"/>
      <c r="BB153" s="117"/>
      <c r="BC153" s="117"/>
      <c r="BD153" s="117"/>
      <c r="BE153" s="117"/>
      <c r="BF153" s="117"/>
      <c r="BG153" s="117"/>
      <c r="BH153" s="117"/>
      <c r="BI153" s="117"/>
      <c r="BJ153" s="117"/>
      <c r="BK153" s="117"/>
      <c r="BL153" s="117"/>
      <c r="BM153" s="117"/>
      <c r="BN153" s="117"/>
      <c r="BO153" s="117"/>
    </row>
    <row r="154" spans="1:171" s="118" customFormat="1" ht="13.5" customHeight="1">
      <c r="A154" s="213"/>
      <c r="B154" s="214"/>
      <c r="C154" s="214"/>
      <c r="D154" s="223" t="s">
        <v>254</v>
      </c>
      <c r="E154" s="214"/>
      <c r="F154" s="224">
        <f>5.75</f>
        <v>5.75</v>
      </c>
      <c r="G154" s="215"/>
      <c r="H154" s="215"/>
      <c r="I154" s="216"/>
      <c r="J154" s="273"/>
      <c r="K154" s="117"/>
      <c r="L154" s="117"/>
      <c r="M154" s="117"/>
      <c r="N154" s="117"/>
      <c r="O154" s="117"/>
      <c r="P154" s="117"/>
      <c r="Q154" s="117"/>
      <c r="R154" s="117"/>
      <c r="S154" s="117"/>
      <c r="T154" s="117"/>
      <c r="U154" s="117"/>
      <c r="V154" s="117"/>
      <c r="W154" s="117"/>
      <c r="X154" s="117"/>
      <c r="Y154" s="117"/>
      <c r="Z154" s="117"/>
      <c r="AA154" s="117"/>
      <c r="AB154" s="117"/>
      <c r="AC154" s="117"/>
      <c r="AD154" s="117"/>
      <c r="AE154" s="117"/>
      <c r="AF154" s="117"/>
      <c r="AG154" s="117"/>
      <c r="AH154" s="117"/>
      <c r="AI154" s="117"/>
      <c r="AJ154" s="117"/>
      <c r="AK154" s="117"/>
      <c r="AL154" s="117"/>
      <c r="AM154" s="117"/>
      <c r="AN154" s="117"/>
      <c r="AO154" s="117"/>
      <c r="AP154" s="117"/>
      <c r="AQ154" s="117"/>
      <c r="AR154" s="117"/>
      <c r="AS154" s="117"/>
      <c r="AT154" s="117"/>
      <c r="AU154" s="117"/>
      <c r="AV154" s="117"/>
      <c r="AW154" s="117"/>
      <c r="AX154" s="117"/>
      <c r="AY154" s="117"/>
      <c r="AZ154" s="117"/>
      <c r="BA154" s="117"/>
      <c r="BB154" s="117"/>
      <c r="BC154" s="117"/>
      <c r="BD154" s="117"/>
      <c r="BE154" s="117"/>
      <c r="BF154" s="117"/>
      <c r="BG154" s="117"/>
      <c r="BH154" s="117"/>
      <c r="BI154" s="117"/>
      <c r="BJ154" s="117"/>
      <c r="BK154" s="117"/>
      <c r="BL154" s="117"/>
      <c r="BM154" s="117"/>
      <c r="BN154" s="117"/>
      <c r="BO154" s="117"/>
    </row>
    <row r="155" spans="1:171" s="118" customFormat="1" ht="13.5" customHeight="1">
      <c r="A155" s="213"/>
      <c r="B155" s="214"/>
      <c r="C155" s="214"/>
      <c r="D155" s="223" t="s">
        <v>255</v>
      </c>
      <c r="E155" s="214"/>
      <c r="F155" s="224">
        <f>70.74</f>
        <v>70.739999999999995</v>
      </c>
      <c r="G155" s="215"/>
      <c r="H155" s="215"/>
      <c r="I155" s="216"/>
      <c r="J155" s="117"/>
      <c r="K155" s="117"/>
      <c r="L155" s="117"/>
      <c r="M155" s="117"/>
      <c r="N155" s="117"/>
      <c r="O155" s="117"/>
      <c r="P155" s="117"/>
      <c r="Q155" s="117"/>
      <c r="R155" s="117"/>
      <c r="S155" s="117"/>
      <c r="T155" s="117"/>
      <c r="U155" s="117"/>
      <c r="V155" s="117"/>
      <c r="W155" s="117"/>
      <c r="X155" s="117"/>
      <c r="Y155" s="117"/>
      <c r="Z155" s="117"/>
      <c r="AA155" s="117"/>
      <c r="AB155" s="117"/>
      <c r="AC155" s="117"/>
      <c r="AD155" s="117"/>
      <c r="AE155" s="117"/>
      <c r="AF155" s="117"/>
      <c r="AG155" s="117"/>
      <c r="AH155" s="117"/>
      <c r="AI155" s="117"/>
      <c r="AJ155" s="117"/>
      <c r="AK155" s="117"/>
      <c r="AL155" s="117"/>
      <c r="AM155" s="117"/>
      <c r="AN155" s="117"/>
      <c r="AO155" s="117"/>
      <c r="AP155" s="117"/>
      <c r="AQ155" s="117"/>
      <c r="AR155" s="117"/>
      <c r="AS155" s="117"/>
      <c r="AT155" s="117"/>
      <c r="AU155" s="117"/>
      <c r="AV155" s="117"/>
      <c r="AW155" s="117"/>
      <c r="AX155" s="117"/>
      <c r="AY155" s="117"/>
      <c r="AZ155" s="117"/>
      <c r="BA155" s="117"/>
      <c r="BB155" s="117"/>
      <c r="BC155" s="117"/>
      <c r="BD155" s="117"/>
      <c r="BE155" s="117"/>
      <c r="BF155" s="117"/>
      <c r="BG155" s="117"/>
      <c r="BH155" s="117"/>
      <c r="BI155" s="117"/>
      <c r="BJ155" s="117"/>
      <c r="BK155" s="117"/>
      <c r="BL155" s="117"/>
      <c r="BM155" s="117"/>
      <c r="BN155" s="117"/>
      <c r="BO155" s="117"/>
    </row>
    <row r="156" spans="1:171" s="118" customFormat="1" ht="40.5" customHeight="1">
      <c r="A156" s="213"/>
      <c r="B156" s="214"/>
      <c r="C156" s="214"/>
      <c r="D156" s="223" t="s">
        <v>258</v>
      </c>
      <c r="E156" s="214"/>
      <c r="F156" s="224"/>
      <c r="G156" s="215"/>
      <c r="H156" s="215"/>
      <c r="I156" s="216"/>
      <c r="J156" s="273"/>
      <c r="K156" s="117"/>
      <c r="L156" s="117"/>
      <c r="M156" s="117"/>
      <c r="N156" s="117"/>
      <c r="O156" s="117"/>
      <c r="P156" s="117"/>
      <c r="Q156" s="117"/>
      <c r="R156" s="117"/>
      <c r="S156" s="117"/>
      <c r="T156" s="117"/>
      <c r="U156" s="117"/>
      <c r="V156" s="117"/>
      <c r="W156" s="117"/>
      <c r="X156" s="117"/>
      <c r="Y156" s="117"/>
      <c r="Z156" s="117"/>
      <c r="AA156" s="117"/>
      <c r="AB156" s="117"/>
      <c r="AC156" s="117"/>
      <c r="AD156" s="117"/>
      <c r="AE156" s="117"/>
      <c r="AF156" s="117"/>
      <c r="AG156" s="117"/>
      <c r="AH156" s="117"/>
      <c r="AI156" s="117"/>
      <c r="AJ156" s="117"/>
      <c r="AK156" s="117"/>
      <c r="AL156" s="117"/>
      <c r="AM156" s="117"/>
      <c r="AN156" s="117"/>
      <c r="AO156" s="117"/>
      <c r="AP156" s="117"/>
      <c r="AQ156" s="117"/>
      <c r="AR156" s="117"/>
      <c r="AS156" s="117"/>
      <c r="AT156" s="117"/>
      <c r="AU156" s="117"/>
      <c r="AV156" s="117"/>
      <c r="AW156" s="117"/>
      <c r="AX156" s="117"/>
      <c r="AY156" s="117"/>
      <c r="AZ156" s="117"/>
      <c r="BA156" s="117"/>
      <c r="BB156" s="117"/>
      <c r="BC156" s="117"/>
      <c r="BD156" s="117"/>
      <c r="BE156" s="117"/>
      <c r="BF156" s="117"/>
      <c r="BG156" s="117"/>
      <c r="BH156" s="117"/>
      <c r="BI156" s="117"/>
      <c r="BJ156" s="117"/>
      <c r="BK156" s="117"/>
      <c r="BL156" s="117"/>
      <c r="BM156" s="117"/>
      <c r="BN156" s="117"/>
      <c r="BO156" s="117"/>
    </row>
    <row r="157" spans="1:171" s="1" customFormat="1" ht="13.5" customHeight="1">
      <c r="A157" s="193">
        <v>37</v>
      </c>
      <c r="B157" s="194" t="s">
        <v>106</v>
      </c>
      <c r="C157" s="219" t="s">
        <v>260</v>
      </c>
      <c r="D157" s="220" t="s">
        <v>289</v>
      </c>
      <c r="E157" s="221" t="s">
        <v>19</v>
      </c>
      <c r="F157" s="222">
        <f>SUM(F158:F159)</f>
        <v>5.7774999999999999</v>
      </c>
      <c r="G157" s="322"/>
      <c r="H157" s="198">
        <f>F157*G157</f>
        <v>0</v>
      </c>
      <c r="I157" s="199" t="s">
        <v>68</v>
      </c>
      <c r="J157" s="68"/>
      <c r="K157" s="5"/>
      <c r="L157" s="5"/>
      <c r="M157" s="5"/>
      <c r="N157" s="5"/>
      <c r="O157" s="68"/>
      <c r="P157" s="68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5"/>
      <c r="BK157" s="5"/>
      <c r="BL157" s="5"/>
      <c r="BM157" s="5"/>
      <c r="BN157" s="5"/>
      <c r="BO157" s="5"/>
      <c r="BP157" s="5"/>
      <c r="BQ157" s="5"/>
      <c r="BR157" s="5"/>
      <c r="BS157" s="5"/>
      <c r="BT157" s="5"/>
      <c r="BU157" s="5"/>
      <c r="BV157" s="5"/>
      <c r="BW157" s="5"/>
      <c r="BX157" s="5"/>
      <c r="BY157" s="5"/>
      <c r="BZ157" s="5"/>
      <c r="CA157" s="5"/>
      <c r="CB157" s="5"/>
      <c r="CC157" s="5"/>
      <c r="CD157" s="5"/>
      <c r="CE157" s="5"/>
      <c r="CF157" s="5"/>
      <c r="CG157" s="5"/>
      <c r="CH157" s="5"/>
      <c r="CI157" s="5"/>
      <c r="CJ157" s="5"/>
      <c r="CK157" s="5"/>
      <c r="CL157" s="5"/>
      <c r="CM157" s="5"/>
      <c r="CN157" s="5"/>
      <c r="CO157" s="5"/>
      <c r="CP157" s="5"/>
      <c r="CQ157" s="5"/>
      <c r="CR157" s="5"/>
      <c r="CS157" s="5"/>
      <c r="CT157" s="5"/>
      <c r="CU157" s="5"/>
      <c r="CV157" s="5"/>
      <c r="CW157" s="5"/>
      <c r="CX157" s="5"/>
      <c r="CY157" s="5"/>
      <c r="CZ157" s="5"/>
      <c r="DA157" s="5"/>
      <c r="DB157" s="5"/>
      <c r="DC157" s="5"/>
      <c r="DD157" s="5"/>
      <c r="DE157" s="5"/>
      <c r="DF157" s="5"/>
      <c r="DG157" s="5"/>
      <c r="DH157" s="5"/>
      <c r="DI157" s="5"/>
      <c r="DJ157" s="5"/>
      <c r="DK157" s="5"/>
      <c r="DL157" s="5"/>
      <c r="DM157" s="5"/>
      <c r="DN157" s="5"/>
      <c r="DO157" s="5"/>
      <c r="DP157" s="5"/>
      <c r="DQ157" s="5"/>
      <c r="DR157" s="5"/>
      <c r="DS157" s="5"/>
      <c r="DT157" s="5"/>
      <c r="DU157" s="5"/>
      <c r="DV157" s="5"/>
      <c r="DW157" s="5"/>
      <c r="DX157" s="5"/>
      <c r="DY157" s="5"/>
      <c r="DZ157" s="5"/>
      <c r="EA157" s="5"/>
      <c r="EB157" s="5"/>
      <c r="EC157" s="5"/>
      <c r="ED157" s="5"/>
      <c r="EE157" s="5"/>
      <c r="EF157" s="5"/>
      <c r="EG157" s="5"/>
      <c r="EH157" s="5"/>
      <c r="EI157" s="5"/>
      <c r="EJ157" s="5"/>
      <c r="EK157" s="5"/>
      <c r="EL157" s="5"/>
      <c r="EM157" s="5"/>
      <c r="EN157" s="5"/>
      <c r="EO157" s="5"/>
      <c r="EP157" s="5"/>
      <c r="EQ157" s="5"/>
      <c r="ER157" s="5"/>
      <c r="ES157" s="5"/>
      <c r="ET157" s="5"/>
      <c r="EU157" s="5"/>
      <c r="EV157" s="5"/>
      <c r="EW157" s="5"/>
      <c r="EX157" s="5"/>
      <c r="EY157" s="5"/>
      <c r="EZ157" s="5"/>
      <c r="FA157" s="5"/>
      <c r="FB157" s="5"/>
      <c r="FC157" s="5"/>
      <c r="FD157" s="5"/>
      <c r="FE157" s="5"/>
      <c r="FF157" s="5"/>
      <c r="FG157" s="5"/>
      <c r="FH157" s="5"/>
      <c r="FI157" s="5"/>
      <c r="FJ157" s="5"/>
      <c r="FK157" s="5"/>
      <c r="FL157" s="5"/>
      <c r="FM157" s="5"/>
      <c r="FN157" s="5"/>
      <c r="FO157" s="5"/>
    </row>
    <row r="158" spans="1:171" s="1" customFormat="1" ht="27" customHeight="1">
      <c r="A158" s="213"/>
      <c r="B158" s="214"/>
      <c r="C158" s="214"/>
      <c r="D158" s="223" t="s">
        <v>270</v>
      </c>
      <c r="E158" s="214"/>
      <c r="F158" s="224">
        <f>2.36*2.1</f>
        <v>4.9559999999999995</v>
      </c>
      <c r="G158" s="215"/>
      <c r="H158" s="215"/>
      <c r="I158" s="216"/>
      <c r="J158" s="68"/>
      <c r="K158" s="5"/>
      <c r="L158" s="5"/>
      <c r="M158" s="5"/>
      <c r="N158" s="5"/>
      <c r="O158" s="68"/>
      <c r="P158" s="68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/>
      <c r="BO158" s="5"/>
      <c r="BP158" s="5"/>
      <c r="BQ158" s="5"/>
      <c r="BR158" s="5"/>
      <c r="BS158" s="5"/>
      <c r="BT158" s="5"/>
      <c r="BU158" s="5"/>
      <c r="BV158" s="5"/>
      <c r="BW158" s="5"/>
      <c r="BX158" s="5"/>
      <c r="BY158" s="5"/>
      <c r="BZ158" s="5"/>
      <c r="CA158" s="5"/>
      <c r="CB158" s="5"/>
      <c r="CC158" s="5"/>
      <c r="CD158" s="5"/>
      <c r="CE158" s="5"/>
      <c r="CF158" s="5"/>
      <c r="CG158" s="5"/>
      <c r="CH158" s="5"/>
      <c r="CI158" s="5"/>
      <c r="CJ158" s="5"/>
      <c r="CK158" s="5"/>
      <c r="CL158" s="5"/>
      <c r="CM158" s="5"/>
      <c r="CN158" s="5"/>
      <c r="CO158" s="5"/>
      <c r="CP158" s="5"/>
      <c r="CQ158" s="5"/>
      <c r="CR158" s="5"/>
      <c r="CS158" s="5"/>
      <c r="CT158" s="5"/>
      <c r="CU158" s="5"/>
      <c r="CV158" s="5"/>
      <c r="CW158" s="5"/>
      <c r="CX158" s="5"/>
      <c r="CY158" s="5"/>
      <c r="CZ158" s="5"/>
      <c r="DA158" s="5"/>
      <c r="DB158" s="5"/>
      <c r="DC158" s="5"/>
      <c r="DD158" s="5"/>
      <c r="DE158" s="5"/>
      <c r="DF158" s="5"/>
      <c r="DG158" s="5"/>
      <c r="DH158" s="5"/>
      <c r="DI158" s="5"/>
      <c r="DJ158" s="5"/>
      <c r="DK158" s="5"/>
      <c r="DL158" s="5"/>
      <c r="DM158" s="5"/>
      <c r="DN158" s="5"/>
      <c r="DO158" s="5"/>
      <c r="DP158" s="5"/>
      <c r="DQ158" s="5"/>
      <c r="DR158" s="5"/>
      <c r="DS158" s="5"/>
      <c r="DT158" s="5"/>
      <c r="DU158" s="5"/>
      <c r="DV158" s="5"/>
      <c r="DW158" s="5"/>
      <c r="DX158" s="5"/>
      <c r="DY158" s="5"/>
      <c r="DZ158" s="5"/>
      <c r="EA158" s="5"/>
      <c r="EB158" s="5"/>
      <c r="EC158" s="5"/>
      <c r="ED158" s="5"/>
      <c r="EE158" s="5"/>
      <c r="EF158" s="5"/>
      <c r="EG158" s="5"/>
      <c r="EH158" s="5"/>
      <c r="EI158" s="5"/>
      <c r="EJ158" s="5"/>
      <c r="EK158" s="5"/>
      <c r="EL158" s="5"/>
      <c r="EM158" s="5"/>
      <c r="EN158" s="5"/>
      <c r="EO158" s="5"/>
      <c r="EP158" s="5"/>
      <c r="EQ158" s="5"/>
      <c r="ER158" s="5"/>
      <c r="ES158" s="5"/>
      <c r="ET158" s="5"/>
      <c r="EU158" s="5"/>
      <c r="EV158" s="5"/>
      <c r="EW158" s="5"/>
      <c r="EX158" s="5"/>
      <c r="EY158" s="5"/>
      <c r="EZ158" s="5"/>
      <c r="FA158" s="5"/>
      <c r="FB158" s="5"/>
      <c r="FC158" s="5"/>
      <c r="FD158" s="5"/>
      <c r="FE158" s="5"/>
      <c r="FF158" s="5"/>
      <c r="FG158" s="5"/>
      <c r="FH158" s="5"/>
      <c r="FI158" s="5"/>
      <c r="FJ158" s="5"/>
      <c r="FK158" s="5"/>
      <c r="FL158" s="5"/>
      <c r="FM158" s="5"/>
      <c r="FN158" s="5"/>
      <c r="FO158" s="5"/>
    </row>
    <row r="159" spans="1:171" s="1" customFormat="1" ht="27" customHeight="1">
      <c r="A159" s="213"/>
      <c r="B159" s="214"/>
      <c r="C159" s="214"/>
      <c r="D159" s="223" t="s">
        <v>271</v>
      </c>
      <c r="E159" s="214"/>
      <c r="F159" s="224">
        <f>(0.15+0.16)*2.65</f>
        <v>0.82150000000000001</v>
      </c>
      <c r="G159" s="215"/>
      <c r="H159" s="215"/>
      <c r="I159" s="216"/>
      <c r="J159" s="68"/>
      <c r="K159" s="5"/>
      <c r="L159" s="5"/>
      <c r="M159" s="5"/>
      <c r="N159" s="5"/>
      <c r="O159" s="68"/>
      <c r="P159" s="68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  <c r="BG159" s="5"/>
      <c r="BH159" s="5"/>
      <c r="BI159" s="5"/>
      <c r="BJ159" s="5"/>
      <c r="BK159" s="5"/>
      <c r="BL159" s="5"/>
      <c r="BM159" s="5"/>
      <c r="BN159" s="5"/>
      <c r="BO159" s="5"/>
      <c r="BP159" s="5"/>
      <c r="BQ159" s="5"/>
      <c r="BR159" s="5"/>
      <c r="BS159" s="5"/>
      <c r="BT159" s="5"/>
      <c r="BU159" s="5"/>
      <c r="BV159" s="5"/>
      <c r="BW159" s="5"/>
      <c r="BX159" s="5"/>
      <c r="BY159" s="5"/>
      <c r="BZ159" s="5"/>
      <c r="CA159" s="5"/>
      <c r="CB159" s="5"/>
      <c r="CC159" s="5"/>
      <c r="CD159" s="5"/>
      <c r="CE159" s="5"/>
      <c r="CF159" s="5"/>
      <c r="CG159" s="5"/>
      <c r="CH159" s="5"/>
      <c r="CI159" s="5"/>
      <c r="CJ159" s="5"/>
      <c r="CK159" s="5"/>
      <c r="CL159" s="5"/>
      <c r="CM159" s="5"/>
      <c r="CN159" s="5"/>
      <c r="CO159" s="5"/>
      <c r="CP159" s="5"/>
      <c r="CQ159" s="5"/>
      <c r="CR159" s="5"/>
      <c r="CS159" s="5"/>
      <c r="CT159" s="5"/>
      <c r="CU159" s="5"/>
      <c r="CV159" s="5"/>
      <c r="CW159" s="5"/>
      <c r="CX159" s="5"/>
      <c r="CY159" s="5"/>
      <c r="CZ159" s="5"/>
      <c r="DA159" s="5"/>
      <c r="DB159" s="5"/>
      <c r="DC159" s="5"/>
      <c r="DD159" s="5"/>
      <c r="DE159" s="5"/>
      <c r="DF159" s="5"/>
      <c r="DG159" s="5"/>
      <c r="DH159" s="5"/>
      <c r="DI159" s="5"/>
      <c r="DJ159" s="5"/>
      <c r="DK159" s="5"/>
      <c r="DL159" s="5"/>
      <c r="DM159" s="5"/>
      <c r="DN159" s="5"/>
      <c r="DO159" s="5"/>
      <c r="DP159" s="5"/>
      <c r="DQ159" s="5"/>
      <c r="DR159" s="5"/>
      <c r="DS159" s="5"/>
      <c r="DT159" s="5"/>
      <c r="DU159" s="5"/>
      <c r="DV159" s="5"/>
      <c r="DW159" s="5"/>
      <c r="DX159" s="5"/>
      <c r="DY159" s="5"/>
      <c r="DZ159" s="5"/>
      <c r="EA159" s="5"/>
      <c r="EB159" s="5"/>
      <c r="EC159" s="5"/>
      <c r="ED159" s="5"/>
      <c r="EE159" s="5"/>
      <c r="EF159" s="5"/>
      <c r="EG159" s="5"/>
      <c r="EH159" s="5"/>
      <c r="EI159" s="5"/>
      <c r="EJ159" s="5"/>
      <c r="EK159" s="5"/>
      <c r="EL159" s="5"/>
      <c r="EM159" s="5"/>
      <c r="EN159" s="5"/>
      <c r="EO159" s="5"/>
      <c r="EP159" s="5"/>
      <c r="EQ159" s="5"/>
      <c r="ER159" s="5"/>
      <c r="ES159" s="5"/>
      <c r="ET159" s="5"/>
      <c r="EU159" s="5"/>
      <c r="EV159" s="5"/>
      <c r="EW159" s="5"/>
      <c r="EX159" s="5"/>
      <c r="EY159" s="5"/>
      <c r="EZ159" s="5"/>
      <c r="FA159" s="5"/>
      <c r="FB159" s="5"/>
      <c r="FC159" s="5"/>
      <c r="FD159" s="5"/>
      <c r="FE159" s="5"/>
      <c r="FF159" s="5"/>
      <c r="FG159" s="5"/>
      <c r="FH159" s="5"/>
      <c r="FI159" s="5"/>
      <c r="FJ159" s="5"/>
      <c r="FK159" s="5"/>
      <c r="FL159" s="5"/>
      <c r="FM159" s="5"/>
      <c r="FN159" s="5"/>
      <c r="FO159" s="5"/>
    </row>
    <row r="160" spans="1:171" s="41" customFormat="1" ht="27" customHeight="1">
      <c r="A160" s="213"/>
      <c r="B160" s="214"/>
      <c r="C160" s="214"/>
      <c r="D160" s="223" t="s">
        <v>235</v>
      </c>
      <c r="E160" s="214"/>
      <c r="F160" s="224"/>
      <c r="G160" s="215"/>
      <c r="H160" s="215"/>
      <c r="I160" s="216"/>
      <c r="J160" s="10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  <c r="BG160" s="5"/>
      <c r="BH160" s="5"/>
      <c r="BI160" s="5"/>
      <c r="BJ160" s="5"/>
      <c r="BK160" s="5"/>
      <c r="BL160" s="5"/>
      <c r="BM160" s="5"/>
      <c r="BN160" s="5"/>
      <c r="BO160" s="5"/>
      <c r="BP160" s="5"/>
      <c r="BQ160" s="5"/>
      <c r="BR160" s="5"/>
      <c r="BS160" s="5"/>
      <c r="BT160" s="5"/>
      <c r="BU160" s="5"/>
      <c r="BV160" s="5"/>
      <c r="BW160" s="5"/>
      <c r="BX160" s="5"/>
      <c r="BY160" s="5"/>
      <c r="BZ160" s="5"/>
      <c r="CA160" s="5"/>
      <c r="CB160" s="5"/>
      <c r="CC160" s="5"/>
      <c r="CD160" s="5"/>
      <c r="CE160" s="5"/>
      <c r="CF160" s="5"/>
      <c r="CG160" s="5"/>
      <c r="CH160" s="5"/>
      <c r="CI160" s="5"/>
      <c r="CJ160" s="5"/>
      <c r="CK160" s="5"/>
      <c r="CL160" s="5"/>
      <c r="CM160" s="5"/>
      <c r="CN160" s="5"/>
      <c r="CO160" s="5"/>
      <c r="CP160" s="5"/>
      <c r="CQ160" s="5"/>
      <c r="CR160" s="5"/>
      <c r="CS160" s="5"/>
      <c r="CT160" s="5"/>
      <c r="CU160" s="5"/>
      <c r="CV160" s="5"/>
      <c r="CW160" s="5"/>
      <c r="CX160" s="5"/>
      <c r="CY160" s="5"/>
      <c r="CZ160" s="5"/>
      <c r="DA160" s="5"/>
      <c r="DB160" s="5"/>
      <c r="DC160" s="5"/>
      <c r="DD160" s="5"/>
      <c r="DE160" s="5"/>
      <c r="DF160" s="5"/>
      <c r="DG160" s="5"/>
      <c r="DH160" s="5"/>
      <c r="DI160" s="5"/>
      <c r="DJ160" s="5"/>
      <c r="DK160" s="5"/>
      <c r="DL160" s="5"/>
      <c r="DM160" s="5"/>
      <c r="DN160" s="5"/>
      <c r="DO160" s="5"/>
      <c r="DP160" s="5"/>
      <c r="DQ160" s="5"/>
      <c r="DR160" s="5"/>
      <c r="DS160" s="5"/>
      <c r="DT160" s="5"/>
      <c r="DU160" s="5"/>
      <c r="DV160" s="5"/>
      <c r="DW160" s="5"/>
      <c r="DX160" s="5"/>
      <c r="DY160" s="5"/>
      <c r="DZ160" s="5"/>
      <c r="EA160" s="5"/>
      <c r="EB160" s="5"/>
      <c r="EC160" s="5"/>
      <c r="ED160" s="5"/>
      <c r="EE160" s="5"/>
      <c r="EF160" s="5"/>
      <c r="EG160" s="5"/>
      <c r="EH160" s="5"/>
      <c r="EI160" s="5"/>
      <c r="EJ160" s="5"/>
      <c r="EK160" s="5"/>
      <c r="EL160" s="5"/>
      <c r="EM160" s="5"/>
      <c r="EN160" s="5"/>
      <c r="EO160" s="5"/>
      <c r="EP160" s="5"/>
      <c r="EQ160" s="5"/>
      <c r="ER160" s="5"/>
      <c r="ES160" s="5"/>
      <c r="ET160" s="5"/>
      <c r="EU160" s="5"/>
      <c r="EV160" s="5"/>
      <c r="EW160" s="5"/>
      <c r="EX160" s="5"/>
      <c r="EY160" s="5"/>
      <c r="EZ160" s="5"/>
      <c r="FA160" s="5"/>
      <c r="FB160" s="5"/>
      <c r="FC160" s="5"/>
      <c r="FD160" s="5"/>
      <c r="FE160" s="5"/>
      <c r="FF160" s="5"/>
      <c r="FG160" s="5"/>
      <c r="FH160" s="5"/>
      <c r="FI160" s="5"/>
      <c r="FJ160" s="5"/>
      <c r="FK160" s="5"/>
      <c r="FL160" s="5"/>
      <c r="FM160" s="5"/>
      <c r="FN160" s="5"/>
      <c r="FO160" s="5"/>
    </row>
    <row r="161" spans="1:256" s="1" customFormat="1" ht="13.5" customHeight="1">
      <c r="A161" s="56">
        <v>38</v>
      </c>
      <c r="B161" s="57" t="s">
        <v>106</v>
      </c>
      <c r="C161" s="219" t="s">
        <v>264</v>
      </c>
      <c r="D161" s="44" t="s">
        <v>266</v>
      </c>
      <c r="E161" s="44" t="s">
        <v>19</v>
      </c>
      <c r="F161" s="45">
        <f>SUM(F162:F162)</f>
        <v>77.22</v>
      </c>
      <c r="G161" s="48"/>
      <c r="H161" s="48">
        <f>F161*G161</f>
        <v>0</v>
      </c>
      <c r="I161" s="46" t="s">
        <v>69</v>
      </c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  <c r="BG161" s="5"/>
      <c r="BH161" s="5"/>
      <c r="BI161" s="5"/>
      <c r="BJ161" s="5"/>
      <c r="BK161" s="5"/>
      <c r="BL161" s="5"/>
      <c r="BM161" s="5"/>
      <c r="BN161" s="5"/>
      <c r="BO161" s="5"/>
    </row>
    <row r="162" spans="1:256" s="1" customFormat="1" ht="13.5" customHeight="1">
      <c r="A162" s="56"/>
      <c r="B162" s="57"/>
      <c r="C162" s="44"/>
      <c r="D162" s="49" t="s">
        <v>265</v>
      </c>
      <c r="E162" s="44"/>
      <c r="F162" s="50">
        <v>77.22</v>
      </c>
      <c r="G162" s="48"/>
      <c r="H162" s="48"/>
      <c r="I162" s="67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  <c r="BG162" s="5"/>
      <c r="BH162" s="5"/>
      <c r="BI162" s="5"/>
      <c r="BJ162" s="5"/>
      <c r="BK162" s="5"/>
      <c r="BL162" s="5"/>
      <c r="BM162" s="5"/>
      <c r="BN162" s="5"/>
      <c r="BO162" s="5"/>
    </row>
    <row r="163" spans="1:256" s="1" customFormat="1" ht="13.5" customHeight="1">
      <c r="A163" s="74">
        <v>39</v>
      </c>
      <c r="B163" s="75">
        <v>714</v>
      </c>
      <c r="C163" s="44">
        <v>998714201</v>
      </c>
      <c r="D163" s="44" t="s">
        <v>347</v>
      </c>
      <c r="E163" s="44" t="s">
        <v>46</v>
      </c>
      <c r="F163" s="45">
        <v>1.05</v>
      </c>
      <c r="G163" s="48"/>
      <c r="H163" s="76">
        <f>F163*G163</f>
        <v>0</v>
      </c>
      <c r="I163" s="46" t="s">
        <v>68</v>
      </c>
      <c r="J163" s="297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  <c r="BG163" s="5"/>
      <c r="BH163" s="5"/>
      <c r="BI163" s="5"/>
      <c r="BJ163" s="5"/>
      <c r="BK163" s="5"/>
      <c r="BL163" s="5"/>
      <c r="BM163" s="5"/>
      <c r="BN163" s="5"/>
      <c r="BO163" s="5"/>
    </row>
    <row r="164" spans="1:256" s="4" customFormat="1" ht="13.5" customHeight="1">
      <c r="A164" s="56">
        <v>40</v>
      </c>
      <c r="B164" s="44" t="s">
        <v>56</v>
      </c>
      <c r="C164" s="44" t="s">
        <v>353</v>
      </c>
      <c r="D164" s="44" t="s">
        <v>354</v>
      </c>
      <c r="E164" s="44" t="s">
        <v>352</v>
      </c>
      <c r="F164" s="45">
        <f>F165</f>
        <v>1</v>
      </c>
      <c r="G164" s="48"/>
      <c r="H164" s="48">
        <f>F164*G164</f>
        <v>0</v>
      </c>
      <c r="I164" s="46" t="s">
        <v>69</v>
      </c>
      <c r="J164" s="293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</row>
    <row r="165" spans="1:256" s="1" customFormat="1" ht="13.5" customHeight="1">
      <c r="A165" s="58"/>
      <c r="B165" s="53"/>
      <c r="C165" s="53"/>
      <c r="D165" s="303" t="s">
        <v>107</v>
      </c>
      <c r="E165" s="304"/>
      <c r="F165" s="305">
        <v>1</v>
      </c>
      <c r="G165" s="320"/>
      <c r="H165" s="48"/>
      <c r="I165" s="59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  <c r="BG165" s="5"/>
      <c r="BH165" s="5"/>
      <c r="BI165" s="5"/>
      <c r="BJ165" s="5"/>
      <c r="BK165" s="5"/>
      <c r="BL165" s="5"/>
      <c r="BM165" s="5"/>
      <c r="BN165" s="5"/>
      <c r="BO165" s="5"/>
      <c r="BP165" s="5"/>
      <c r="BQ165" s="5"/>
      <c r="BR165" s="5"/>
      <c r="BS165" s="5"/>
      <c r="BT165" s="5"/>
      <c r="BU165" s="5"/>
      <c r="BV165" s="5"/>
      <c r="BW165" s="5"/>
      <c r="BX165" s="5"/>
      <c r="BY165" s="5"/>
      <c r="BZ165" s="5"/>
      <c r="CA165" s="5"/>
      <c r="CB165" s="5"/>
      <c r="CC165" s="5"/>
      <c r="CD165" s="5"/>
      <c r="CE165" s="5"/>
      <c r="CF165" s="5"/>
      <c r="CG165" s="5"/>
      <c r="CH165" s="5"/>
      <c r="CI165" s="5"/>
      <c r="CJ165" s="5"/>
      <c r="CK165" s="5"/>
      <c r="CL165" s="5"/>
      <c r="CM165" s="5"/>
      <c r="CN165" s="5"/>
      <c r="CO165" s="5"/>
      <c r="CP165" s="5"/>
      <c r="CQ165" s="5"/>
      <c r="CR165" s="5"/>
      <c r="CS165" s="5"/>
      <c r="CT165" s="5"/>
      <c r="CU165" s="5"/>
      <c r="CV165" s="5"/>
      <c r="CW165" s="5"/>
      <c r="CX165" s="5"/>
      <c r="CY165" s="5"/>
      <c r="CZ165" s="5"/>
      <c r="DA165" s="5"/>
      <c r="DB165" s="5"/>
      <c r="DC165" s="5"/>
      <c r="DD165" s="5"/>
      <c r="DE165" s="5"/>
      <c r="DF165" s="5"/>
      <c r="DG165" s="5"/>
      <c r="DH165" s="5"/>
      <c r="DI165" s="5"/>
      <c r="DJ165" s="5"/>
      <c r="DK165" s="5"/>
      <c r="DL165" s="5"/>
      <c r="DM165" s="5"/>
      <c r="DN165" s="5"/>
      <c r="DO165" s="5"/>
      <c r="DP165" s="5"/>
      <c r="DQ165" s="5"/>
      <c r="DR165" s="5"/>
      <c r="DS165" s="5"/>
      <c r="DT165" s="5"/>
      <c r="DU165" s="5"/>
      <c r="DV165" s="5"/>
      <c r="DW165" s="5"/>
      <c r="DX165" s="5"/>
      <c r="DY165" s="5"/>
      <c r="DZ165" s="5"/>
      <c r="EA165" s="5"/>
      <c r="EB165" s="5"/>
      <c r="EC165" s="5"/>
      <c r="ED165" s="5"/>
      <c r="EE165" s="5"/>
      <c r="EF165" s="5"/>
      <c r="EG165" s="5"/>
      <c r="EH165" s="5"/>
      <c r="EI165" s="5"/>
      <c r="EJ165" s="5"/>
      <c r="EK165" s="5"/>
      <c r="EL165" s="5"/>
      <c r="EM165" s="5"/>
      <c r="EN165" s="5"/>
      <c r="EO165" s="5"/>
      <c r="EP165" s="5"/>
      <c r="EQ165" s="5"/>
      <c r="ER165" s="5"/>
      <c r="ES165" s="5"/>
      <c r="ET165" s="5"/>
      <c r="EU165" s="5"/>
      <c r="EV165" s="5"/>
      <c r="EW165" s="5"/>
      <c r="EX165" s="5"/>
      <c r="EY165" s="5"/>
      <c r="EZ165" s="5"/>
      <c r="FA165" s="5"/>
      <c r="FB165" s="5"/>
      <c r="FC165" s="5"/>
      <c r="FD165" s="5"/>
      <c r="FE165" s="5"/>
      <c r="FF165" s="5"/>
      <c r="FG165" s="5"/>
      <c r="FH165" s="5"/>
      <c r="FI165" s="5"/>
      <c r="FJ165" s="5"/>
      <c r="FK165" s="5"/>
      <c r="FL165" s="5"/>
      <c r="FM165" s="5"/>
      <c r="FN165" s="5"/>
      <c r="FO165" s="5"/>
    </row>
    <row r="166" spans="1:256" s="1" customFormat="1" ht="13.5" customHeight="1">
      <c r="A166" s="58"/>
      <c r="B166" s="53"/>
      <c r="C166" s="53"/>
      <c r="D166" s="303" t="s">
        <v>108</v>
      </c>
      <c r="E166" s="304"/>
      <c r="F166" s="305"/>
      <c r="G166" s="320"/>
      <c r="H166" s="48"/>
      <c r="I166" s="59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  <c r="BG166" s="5"/>
      <c r="BH166" s="5"/>
      <c r="BI166" s="5"/>
      <c r="BJ166" s="5"/>
      <c r="BK166" s="5"/>
      <c r="BL166" s="5"/>
      <c r="BM166" s="5"/>
      <c r="BN166" s="5"/>
      <c r="BO166" s="5"/>
      <c r="BP166" s="5"/>
      <c r="BQ166" s="5"/>
      <c r="BR166" s="5"/>
      <c r="BS166" s="5"/>
      <c r="BT166" s="5"/>
      <c r="BU166" s="5"/>
      <c r="BV166" s="5"/>
      <c r="BW166" s="5"/>
      <c r="BX166" s="5"/>
      <c r="BY166" s="5"/>
      <c r="BZ166" s="5"/>
      <c r="CA166" s="5"/>
      <c r="CB166" s="5"/>
      <c r="CC166" s="5"/>
      <c r="CD166" s="5"/>
      <c r="CE166" s="5"/>
      <c r="CF166" s="5"/>
      <c r="CG166" s="5"/>
      <c r="CH166" s="5"/>
      <c r="CI166" s="5"/>
      <c r="CJ166" s="5"/>
      <c r="CK166" s="5"/>
      <c r="CL166" s="5"/>
      <c r="CM166" s="5"/>
      <c r="CN166" s="5"/>
      <c r="CO166" s="5"/>
      <c r="CP166" s="5"/>
      <c r="CQ166" s="5"/>
      <c r="CR166" s="5"/>
      <c r="CS166" s="5"/>
      <c r="CT166" s="5"/>
      <c r="CU166" s="5"/>
      <c r="CV166" s="5"/>
      <c r="CW166" s="5"/>
      <c r="CX166" s="5"/>
      <c r="CY166" s="5"/>
      <c r="CZ166" s="5"/>
      <c r="DA166" s="5"/>
      <c r="DB166" s="5"/>
      <c r="DC166" s="5"/>
      <c r="DD166" s="5"/>
      <c r="DE166" s="5"/>
      <c r="DF166" s="5"/>
      <c r="DG166" s="5"/>
      <c r="DH166" s="5"/>
      <c r="DI166" s="5"/>
      <c r="DJ166" s="5"/>
      <c r="DK166" s="5"/>
      <c r="DL166" s="5"/>
      <c r="DM166" s="5"/>
      <c r="DN166" s="5"/>
      <c r="DO166" s="5"/>
      <c r="DP166" s="5"/>
      <c r="DQ166" s="5"/>
      <c r="DR166" s="5"/>
      <c r="DS166" s="5"/>
      <c r="DT166" s="5"/>
      <c r="DU166" s="5"/>
      <c r="DV166" s="5"/>
      <c r="DW166" s="5"/>
      <c r="DX166" s="5"/>
      <c r="DY166" s="5"/>
      <c r="DZ166" s="5"/>
      <c r="EA166" s="5"/>
      <c r="EB166" s="5"/>
      <c r="EC166" s="5"/>
      <c r="ED166" s="5"/>
      <c r="EE166" s="5"/>
      <c r="EF166" s="5"/>
      <c r="EG166" s="5"/>
      <c r="EH166" s="5"/>
      <c r="EI166" s="5"/>
      <c r="EJ166" s="5"/>
      <c r="EK166" s="5"/>
      <c r="EL166" s="5"/>
      <c r="EM166" s="5"/>
      <c r="EN166" s="5"/>
      <c r="EO166" s="5"/>
      <c r="EP166" s="5"/>
      <c r="EQ166" s="5"/>
      <c r="ER166" s="5"/>
      <c r="ES166" s="5"/>
      <c r="ET166" s="5"/>
      <c r="EU166" s="5"/>
      <c r="EV166" s="5"/>
      <c r="EW166" s="5"/>
      <c r="EX166" s="5"/>
      <c r="EY166" s="5"/>
      <c r="EZ166" s="5"/>
      <c r="FA166" s="5"/>
      <c r="FB166" s="5"/>
      <c r="FC166" s="5"/>
      <c r="FD166" s="5"/>
      <c r="FE166" s="5"/>
      <c r="FF166" s="5"/>
      <c r="FG166" s="5"/>
      <c r="FH166" s="5"/>
      <c r="FI166" s="5"/>
      <c r="FJ166" s="5"/>
      <c r="FK166" s="5"/>
      <c r="FL166" s="5"/>
      <c r="FM166" s="5"/>
      <c r="FN166" s="5"/>
      <c r="FO166" s="5"/>
    </row>
    <row r="167" spans="1:256" s="1" customFormat="1" ht="13.5" customHeight="1">
      <c r="A167" s="60"/>
      <c r="B167" s="61"/>
      <c r="C167" s="43">
        <v>762</v>
      </c>
      <c r="D167" s="43" t="s">
        <v>159</v>
      </c>
      <c r="E167" s="43"/>
      <c r="F167" s="51"/>
      <c r="G167" s="52"/>
      <c r="H167" s="52">
        <f>SUM(H168:H176)</f>
        <v>0</v>
      </c>
      <c r="I167" s="96"/>
      <c r="J167" s="78"/>
      <c r="K167" s="71"/>
      <c r="L167" s="71"/>
      <c r="M167" s="71"/>
      <c r="N167" s="71"/>
      <c r="O167" s="71"/>
      <c r="P167" s="71"/>
      <c r="Q167" s="71"/>
      <c r="R167" s="71"/>
      <c r="S167" s="71"/>
      <c r="T167" s="71"/>
      <c r="U167" s="71"/>
      <c r="V167" s="71"/>
      <c r="W167" s="71"/>
      <c r="X167" s="71"/>
      <c r="Y167" s="71"/>
      <c r="Z167" s="71"/>
      <c r="AA167" s="71"/>
      <c r="AB167" s="71"/>
      <c r="AC167" s="71"/>
      <c r="AD167" s="71"/>
      <c r="AE167" s="71"/>
      <c r="AF167" s="71"/>
      <c r="AG167" s="71"/>
      <c r="AH167" s="71"/>
      <c r="AI167" s="71"/>
      <c r="AJ167" s="71"/>
      <c r="AK167" s="71"/>
      <c r="AL167" s="71"/>
      <c r="AM167" s="71"/>
      <c r="AN167" s="71"/>
      <c r="AO167" s="71"/>
      <c r="AP167" s="71"/>
      <c r="AQ167" s="71"/>
      <c r="AR167" s="71"/>
      <c r="AS167" s="71"/>
      <c r="AT167" s="71"/>
      <c r="AU167" s="71"/>
      <c r="AV167" s="71"/>
      <c r="AW167" s="71"/>
      <c r="AX167" s="71"/>
      <c r="AY167" s="71"/>
      <c r="AZ167" s="71"/>
      <c r="BA167" s="71"/>
      <c r="BB167" s="71"/>
      <c r="BC167" s="71"/>
      <c r="BD167" s="71"/>
      <c r="BE167" s="71"/>
      <c r="BF167" s="71"/>
      <c r="BG167" s="71"/>
      <c r="BH167" s="71"/>
      <c r="BI167" s="71"/>
      <c r="BJ167" s="71"/>
      <c r="BK167" s="71"/>
      <c r="BL167" s="71"/>
      <c r="BM167" s="71"/>
      <c r="BN167" s="71"/>
      <c r="BO167" s="71"/>
      <c r="BP167" s="71"/>
      <c r="BQ167" s="71"/>
      <c r="BR167" s="71"/>
      <c r="BS167" s="71"/>
      <c r="BT167" s="71"/>
      <c r="BU167" s="71"/>
      <c r="BV167" s="71"/>
      <c r="BW167" s="71"/>
      <c r="BX167" s="71"/>
      <c r="BY167" s="71"/>
      <c r="BZ167" s="71"/>
      <c r="CA167" s="71"/>
      <c r="CB167" s="71"/>
      <c r="CC167" s="71"/>
      <c r="CD167" s="71"/>
      <c r="CE167" s="71"/>
      <c r="CF167" s="71"/>
      <c r="CG167" s="71"/>
      <c r="CH167" s="71"/>
      <c r="CI167" s="71"/>
      <c r="CJ167" s="71"/>
      <c r="CK167" s="71"/>
      <c r="CL167" s="71"/>
      <c r="CM167" s="71"/>
      <c r="CN167" s="71"/>
      <c r="CO167" s="71"/>
      <c r="CP167" s="71"/>
      <c r="CQ167" s="71"/>
      <c r="CR167" s="71"/>
      <c r="CS167" s="71"/>
      <c r="CT167" s="71"/>
      <c r="CU167" s="71"/>
      <c r="CV167" s="71"/>
      <c r="CW167" s="71"/>
      <c r="CX167" s="71"/>
      <c r="CY167" s="71"/>
      <c r="CZ167" s="71"/>
      <c r="DA167" s="71"/>
      <c r="DB167" s="71"/>
      <c r="DC167" s="71"/>
      <c r="DD167" s="71"/>
      <c r="DE167" s="71"/>
      <c r="DF167" s="71"/>
      <c r="DG167" s="71"/>
      <c r="DH167" s="71"/>
      <c r="DI167" s="71"/>
      <c r="DJ167" s="71"/>
      <c r="DK167" s="71"/>
      <c r="DL167" s="71"/>
      <c r="DM167" s="71"/>
      <c r="DN167" s="71"/>
      <c r="DO167" s="71"/>
      <c r="DP167" s="71"/>
      <c r="DQ167" s="71"/>
      <c r="DR167" s="71"/>
      <c r="DS167" s="71"/>
      <c r="DT167" s="71"/>
      <c r="DU167" s="71"/>
      <c r="DV167" s="71"/>
      <c r="DW167" s="71"/>
      <c r="DX167" s="71"/>
      <c r="DY167" s="71"/>
      <c r="DZ167" s="71"/>
      <c r="EA167" s="71"/>
      <c r="EB167" s="71"/>
      <c r="EC167" s="71"/>
      <c r="ED167" s="71"/>
      <c r="EE167" s="71"/>
      <c r="EF167" s="71"/>
      <c r="EG167" s="71"/>
      <c r="EH167" s="71"/>
      <c r="EI167" s="71"/>
      <c r="EJ167" s="71"/>
      <c r="EK167" s="71"/>
      <c r="EL167" s="71"/>
      <c r="EM167" s="71"/>
      <c r="EN167" s="71"/>
      <c r="EO167" s="71"/>
      <c r="EP167" s="71"/>
      <c r="EQ167" s="71"/>
      <c r="ER167" s="71"/>
      <c r="ES167" s="71"/>
      <c r="ET167" s="71"/>
      <c r="EU167" s="71"/>
      <c r="EV167" s="71"/>
      <c r="EW167" s="71"/>
      <c r="EX167" s="71"/>
      <c r="EY167" s="71"/>
      <c r="EZ167" s="71"/>
      <c r="FA167" s="71"/>
      <c r="FB167" s="71"/>
      <c r="FC167" s="71"/>
      <c r="FD167" s="71"/>
      <c r="FE167" s="71"/>
      <c r="FF167" s="71"/>
      <c r="FG167" s="71"/>
      <c r="FH167" s="71"/>
      <c r="FI167" s="71"/>
      <c r="FJ167" s="71"/>
      <c r="FK167" s="71"/>
      <c r="FL167" s="71"/>
      <c r="FM167" s="71"/>
      <c r="FN167" s="71"/>
      <c r="FO167" s="71"/>
      <c r="FP167" s="71"/>
      <c r="FQ167" s="71"/>
      <c r="FR167" s="71"/>
      <c r="FS167" s="71"/>
      <c r="FT167" s="71"/>
      <c r="FU167" s="71"/>
      <c r="FV167" s="71"/>
      <c r="FW167" s="71"/>
      <c r="FX167" s="71"/>
      <c r="FY167" s="71"/>
      <c r="FZ167" s="71"/>
      <c r="GA167" s="71"/>
      <c r="GB167" s="71"/>
      <c r="GC167" s="71"/>
      <c r="GD167" s="71"/>
      <c r="GE167" s="71"/>
      <c r="GF167" s="71"/>
      <c r="GG167" s="71"/>
      <c r="GH167" s="71"/>
      <c r="GI167" s="71"/>
      <c r="GJ167" s="71"/>
      <c r="GK167" s="71"/>
      <c r="GL167" s="71"/>
      <c r="GM167" s="71"/>
      <c r="GN167" s="71"/>
      <c r="GO167" s="71"/>
      <c r="GP167" s="71"/>
      <c r="GQ167" s="71"/>
      <c r="GR167" s="71"/>
      <c r="GS167" s="71"/>
      <c r="GT167" s="71"/>
      <c r="GU167" s="71"/>
      <c r="GV167" s="71"/>
      <c r="GW167" s="71"/>
      <c r="GX167" s="71"/>
      <c r="GY167" s="71"/>
      <c r="GZ167" s="71"/>
      <c r="HA167" s="71"/>
      <c r="HB167" s="71"/>
      <c r="HC167" s="71"/>
      <c r="HD167" s="71"/>
      <c r="HE167" s="71"/>
      <c r="HF167" s="71"/>
      <c r="HG167" s="71"/>
      <c r="HH167" s="71"/>
      <c r="HI167" s="71"/>
      <c r="HJ167" s="71"/>
      <c r="HK167" s="71"/>
      <c r="HL167" s="71"/>
      <c r="HM167" s="71"/>
      <c r="HN167" s="71"/>
      <c r="HO167" s="71"/>
      <c r="HP167" s="71"/>
      <c r="HQ167" s="38"/>
      <c r="HR167" s="38"/>
      <c r="HS167" s="38"/>
      <c r="HT167" s="38"/>
      <c r="HU167" s="38"/>
      <c r="HV167" s="38"/>
      <c r="HW167" s="38"/>
      <c r="HX167" s="38"/>
      <c r="HY167" s="38"/>
      <c r="HZ167" s="38"/>
      <c r="IA167" s="38"/>
      <c r="IB167" s="38"/>
      <c r="IC167" s="38"/>
      <c r="ID167" s="38"/>
      <c r="IE167" s="38"/>
      <c r="IF167" s="38"/>
      <c r="IG167" s="38"/>
      <c r="IH167" s="38"/>
      <c r="II167" s="38"/>
      <c r="IJ167" s="38"/>
      <c r="IK167" s="38"/>
      <c r="IL167" s="38"/>
      <c r="IM167" s="38"/>
      <c r="IN167" s="38"/>
      <c r="IO167" s="38"/>
      <c r="IP167" s="38"/>
      <c r="IQ167" s="38"/>
      <c r="IR167" s="38"/>
      <c r="IS167" s="38"/>
      <c r="IT167" s="38"/>
      <c r="IU167" s="38"/>
      <c r="IV167" s="38"/>
    </row>
    <row r="168" spans="1:256" s="1" customFormat="1" ht="27" customHeight="1">
      <c r="A168" s="56">
        <v>41</v>
      </c>
      <c r="B168" s="44">
        <v>762</v>
      </c>
      <c r="C168" s="44" t="s">
        <v>262</v>
      </c>
      <c r="D168" s="44" t="s">
        <v>279</v>
      </c>
      <c r="E168" s="44" t="s">
        <v>19</v>
      </c>
      <c r="F168" s="45">
        <f>SUM(F170:F172)</f>
        <v>25.696000000000005</v>
      </c>
      <c r="G168" s="48"/>
      <c r="H168" s="48">
        <f>F168*G168</f>
        <v>0</v>
      </c>
      <c r="I168" s="46" t="s">
        <v>70</v>
      </c>
      <c r="J168" s="78"/>
      <c r="K168" s="71"/>
      <c r="L168" s="71"/>
      <c r="M168" s="71"/>
      <c r="N168" s="71"/>
      <c r="O168" s="71"/>
      <c r="P168" s="71"/>
      <c r="Q168" s="71"/>
      <c r="R168" s="71"/>
      <c r="S168" s="71"/>
      <c r="T168" s="71"/>
      <c r="U168" s="71"/>
      <c r="V168" s="71"/>
      <c r="W168" s="71"/>
      <c r="X168" s="71"/>
      <c r="Y168" s="71"/>
      <c r="Z168" s="71"/>
      <c r="AA168" s="71"/>
      <c r="AB168" s="71"/>
      <c r="AC168" s="71"/>
      <c r="AD168" s="71"/>
      <c r="AE168" s="71"/>
      <c r="AF168" s="71"/>
      <c r="AG168" s="71"/>
      <c r="AH168" s="71"/>
      <c r="AI168" s="71"/>
      <c r="AJ168" s="71"/>
      <c r="AK168" s="71"/>
      <c r="AL168" s="71"/>
      <c r="AM168" s="71"/>
      <c r="AN168" s="71"/>
      <c r="AO168" s="71"/>
      <c r="AP168" s="71"/>
      <c r="AQ168" s="71"/>
      <c r="AR168" s="71"/>
      <c r="AS168" s="71"/>
      <c r="AT168" s="71"/>
      <c r="AU168" s="71"/>
      <c r="AV168" s="71"/>
      <c r="AW168" s="71"/>
      <c r="AX168" s="71"/>
      <c r="AY168" s="71"/>
      <c r="AZ168" s="71"/>
      <c r="BA168" s="71"/>
      <c r="BB168" s="71"/>
      <c r="BC168" s="71"/>
      <c r="BD168" s="71"/>
      <c r="BE168" s="71"/>
      <c r="BF168" s="71"/>
      <c r="BG168" s="71"/>
      <c r="BH168" s="71"/>
      <c r="BI168" s="71"/>
      <c r="BJ168" s="71"/>
      <c r="BK168" s="71"/>
      <c r="BL168" s="71"/>
      <c r="BM168" s="71"/>
      <c r="BN168" s="71"/>
      <c r="BO168" s="71"/>
      <c r="BP168" s="71"/>
      <c r="BQ168" s="71"/>
      <c r="BR168" s="71"/>
      <c r="BS168" s="71"/>
      <c r="BT168" s="71"/>
      <c r="BU168" s="71"/>
      <c r="BV168" s="71"/>
      <c r="BW168" s="71"/>
      <c r="BX168" s="71"/>
      <c r="BY168" s="71"/>
      <c r="BZ168" s="71"/>
      <c r="CA168" s="71"/>
      <c r="CB168" s="71"/>
      <c r="CC168" s="71"/>
      <c r="CD168" s="71"/>
      <c r="CE168" s="71"/>
      <c r="CF168" s="71"/>
      <c r="CG168" s="71"/>
      <c r="CH168" s="71"/>
      <c r="CI168" s="71"/>
      <c r="CJ168" s="71"/>
      <c r="CK168" s="71"/>
      <c r="CL168" s="71"/>
      <c r="CM168" s="71"/>
      <c r="CN168" s="71"/>
      <c r="CO168" s="71"/>
      <c r="CP168" s="71"/>
      <c r="CQ168" s="71"/>
      <c r="CR168" s="71"/>
      <c r="CS168" s="71"/>
      <c r="CT168" s="71"/>
      <c r="CU168" s="71"/>
      <c r="CV168" s="71"/>
      <c r="CW168" s="71"/>
      <c r="CX168" s="71"/>
      <c r="CY168" s="71"/>
      <c r="CZ168" s="71"/>
      <c r="DA168" s="71"/>
      <c r="DB168" s="71"/>
      <c r="DC168" s="71"/>
      <c r="DD168" s="71"/>
      <c r="DE168" s="71"/>
      <c r="DF168" s="71"/>
      <c r="DG168" s="71"/>
      <c r="DH168" s="71"/>
      <c r="DI168" s="71"/>
      <c r="DJ168" s="71"/>
      <c r="DK168" s="71"/>
      <c r="DL168" s="71"/>
      <c r="DM168" s="71"/>
      <c r="DN168" s="71"/>
      <c r="DO168" s="71"/>
      <c r="DP168" s="71"/>
      <c r="DQ168" s="71"/>
      <c r="DR168" s="71"/>
      <c r="DS168" s="71"/>
      <c r="DT168" s="71"/>
      <c r="DU168" s="71"/>
      <c r="DV168" s="71"/>
      <c r="DW168" s="71"/>
      <c r="DX168" s="71"/>
      <c r="DY168" s="71"/>
      <c r="DZ168" s="71"/>
      <c r="EA168" s="71"/>
      <c r="EB168" s="71"/>
      <c r="EC168" s="71"/>
      <c r="ED168" s="71"/>
      <c r="EE168" s="71"/>
      <c r="EF168" s="71"/>
      <c r="EG168" s="71"/>
      <c r="EH168" s="71"/>
      <c r="EI168" s="71"/>
      <c r="EJ168" s="71"/>
      <c r="EK168" s="71"/>
      <c r="EL168" s="71"/>
      <c r="EM168" s="71"/>
      <c r="EN168" s="71"/>
      <c r="EO168" s="71"/>
      <c r="EP168" s="71"/>
      <c r="EQ168" s="71"/>
      <c r="ER168" s="71"/>
      <c r="ES168" s="71"/>
      <c r="ET168" s="71"/>
      <c r="EU168" s="71"/>
      <c r="EV168" s="71"/>
      <c r="EW168" s="71"/>
      <c r="EX168" s="71"/>
      <c r="EY168" s="71"/>
      <c r="EZ168" s="71"/>
      <c r="FA168" s="71"/>
      <c r="FB168" s="71"/>
      <c r="FC168" s="71"/>
      <c r="FD168" s="71"/>
      <c r="FE168" s="71"/>
      <c r="FF168" s="71"/>
      <c r="FG168" s="71"/>
      <c r="FH168" s="71"/>
      <c r="FI168" s="71"/>
      <c r="FJ168" s="71"/>
      <c r="FK168" s="71"/>
      <c r="FL168" s="71"/>
      <c r="FM168" s="71"/>
      <c r="FN168" s="71"/>
      <c r="FO168" s="71"/>
      <c r="FP168" s="71"/>
      <c r="FQ168" s="71"/>
      <c r="FR168" s="71"/>
      <c r="FS168" s="71"/>
      <c r="FT168" s="71"/>
      <c r="FU168" s="71"/>
      <c r="FV168" s="71"/>
      <c r="FW168" s="71"/>
      <c r="FX168" s="71"/>
      <c r="FY168" s="71"/>
      <c r="FZ168" s="71"/>
      <c r="GA168" s="71"/>
      <c r="GB168" s="71"/>
      <c r="GC168" s="71"/>
      <c r="GD168" s="71"/>
      <c r="GE168" s="71"/>
      <c r="GF168" s="71"/>
      <c r="GG168" s="71"/>
      <c r="GH168" s="71"/>
      <c r="GI168" s="71"/>
      <c r="GJ168" s="71"/>
      <c r="GK168" s="71"/>
      <c r="GL168" s="71"/>
      <c r="GM168" s="71"/>
      <c r="GN168" s="71"/>
      <c r="GO168" s="71"/>
      <c r="GP168" s="71"/>
      <c r="GQ168" s="71"/>
      <c r="GR168" s="71"/>
      <c r="GS168" s="71"/>
      <c r="GT168" s="71"/>
      <c r="GU168" s="71"/>
      <c r="GV168" s="71"/>
      <c r="GW168" s="71"/>
      <c r="GX168" s="71"/>
      <c r="GY168" s="71"/>
      <c r="GZ168" s="71"/>
      <c r="HA168" s="71"/>
      <c r="HB168" s="71"/>
      <c r="HC168" s="71"/>
      <c r="HD168" s="71"/>
      <c r="HE168" s="71"/>
      <c r="HF168" s="71"/>
      <c r="HG168" s="71"/>
      <c r="HH168" s="71"/>
      <c r="HI168" s="71"/>
      <c r="HJ168" s="71"/>
      <c r="HK168" s="71"/>
      <c r="HL168" s="71"/>
      <c r="HM168" s="71"/>
      <c r="HN168" s="71"/>
      <c r="HO168" s="71"/>
      <c r="HP168" s="71"/>
      <c r="HQ168" s="38"/>
      <c r="HR168" s="38"/>
      <c r="HS168" s="38"/>
      <c r="HT168" s="38"/>
      <c r="HU168" s="38"/>
      <c r="HV168" s="38"/>
      <c r="HW168" s="38"/>
      <c r="HX168" s="38"/>
      <c r="HY168" s="38"/>
      <c r="HZ168" s="38"/>
      <c r="IA168" s="38"/>
      <c r="IB168" s="38"/>
      <c r="IC168" s="38"/>
      <c r="ID168" s="38"/>
      <c r="IE168" s="38"/>
      <c r="IF168" s="38"/>
      <c r="IG168" s="38"/>
      <c r="IH168" s="38"/>
      <c r="II168" s="38"/>
      <c r="IJ168" s="38"/>
      <c r="IK168" s="38"/>
      <c r="IL168" s="38"/>
      <c r="IM168" s="38"/>
      <c r="IN168" s="38"/>
      <c r="IO168" s="38"/>
      <c r="IP168" s="38"/>
      <c r="IQ168" s="38"/>
      <c r="IR168" s="38"/>
      <c r="IS168" s="38"/>
      <c r="IT168" s="38"/>
      <c r="IU168" s="38"/>
      <c r="IV168" s="38"/>
    </row>
    <row r="169" spans="1:256" s="1" customFormat="1" ht="27" customHeight="1">
      <c r="A169" s="56"/>
      <c r="B169" s="44"/>
      <c r="C169" s="44"/>
      <c r="D169" s="49" t="s">
        <v>280</v>
      </c>
      <c r="E169" s="44"/>
      <c r="F169" s="45"/>
      <c r="G169" s="48"/>
      <c r="H169" s="48"/>
      <c r="I169" s="46"/>
      <c r="J169" s="78"/>
      <c r="K169" s="71"/>
      <c r="L169" s="71"/>
      <c r="M169" s="71"/>
      <c r="N169" s="71"/>
      <c r="O169" s="71"/>
      <c r="P169" s="71"/>
      <c r="Q169" s="71"/>
      <c r="R169" s="71"/>
      <c r="S169" s="71"/>
      <c r="T169" s="71"/>
      <c r="U169" s="71"/>
      <c r="V169" s="71"/>
      <c r="W169" s="71"/>
      <c r="X169" s="71"/>
      <c r="Y169" s="71"/>
      <c r="Z169" s="71"/>
      <c r="AA169" s="71"/>
      <c r="AB169" s="71"/>
      <c r="AC169" s="71"/>
      <c r="AD169" s="71"/>
      <c r="AE169" s="71"/>
      <c r="AF169" s="71"/>
      <c r="AG169" s="71"/>
      <c r="AH169" s="71"/>
      <c r="AI169" s="71"/>
      <c r="AJ169" s="71"/>
      <c r="AK169" s="71"/>
      <c r="AL169" s="71"/>
      <c r="AM169" s="71"/>
      <c r="AN169" s="71"/>
      <c r="AO169" s="71"/>
      <c r="AP169" s="71"/>
      <c r="AQ169" s="71"/>
      <c r="AR169" s="71"/>
      <c r="AS169" s="71"/>
      <c r="AT169" s="71"/>
      <c r="AU169" s="71"/>
      <c r="AV169" s="71"/>
      <c r="AW169" s="71"/>
      <c r="AX169" s="71"/>
      <c r="AY169" s="71"/>
      <c r="AZ169" s="71"/>
      <c r="BA169" s="71"/>
      <c r="BB169" s="71"/>
      <c r="BC169" s="71"/>
      <c r="BD169" s="71"/>
      <c r="BE169" s="71"/>
      <c r="BF169" s="71"/>
      <c r="BG169" s="71"/>
      <c r="BH169" s="71"/>
      <c r="BI169" s="71"/>
      <c r="BJ169" s="71"/>
      <c r="BK169" s="71"/>
      <c r="BL169" s="71"/>
      <c r="BM169" s="71"/>
      <c r="BN169" s="71"/>
      <c r="BO169" s="71"/>
      <c r="BP169" s="71"/>
      <c r="BQ169" s="71"/>
      <c r="BR169" s="71"/>
      <c r="BS169" s="71"/>
      <c r="BT169" s="71"/>
      <c r="BU169" s="71"/>
      <c r="BV169" s="71"/>
      <c r="BW169" s="71"/>
      <c r="BX169" s="71"/>
      <c r="BY169" s="71"/>
      <c r="BZ169" s="71"/>
      <c r="CA169" s="71"/>
      <c r="CB169" s="71"/>
      <c r="CC169" s="71"/>
      <c r="CD169" s="71"/>
      <c r="CE169" s="71"/>
      <c r="CF169" s="71"/>
      <c r="CG169" s="71"/>
      <c r="CH169" s="71"/>
      <c r="CI169" s="71"/>
      <c r="CJ169" s="71"/>
      <c r="CK169" s="71"/>
      <c r="CL169" s="71"/>
      <c r="CM169" s="71"/>
      <c r="CN169" s="71"/>
      <c r="CO169" s="71"/>
      <c r="CP169" s="71"/>
      <c r="CQ169" s="71"/>
      <c r="CR169" s="71"/>
      <c r="CS169" s="71"/>
      <c r="CT169" s="71"/>
      <c r="CU169" s="71"/>
      <c r="CV169" s="71"/>
      <c r="CW169" s="71"/>
      <c r="CX169" s="71"/>
      <c r="CY169" s="71"/>
      <c r="CZ169" s="71"/>
      <c r="DA169" s="71"/>
      <c r="DB169" s="71"/>
      <c r="DC169" s="71"/>
      <c r="DD169" s="71"/>
      <c r="DE169" s="71"/>
      <c r="DF169" s="71"/>
      <c r="DG169" s="71"/>
      <c r="DH169" s="71"/>
      <c r="DI169" s="71"/>
      <c r="DJ169" s="71"/>
      <c r="DK169" s="71"/>
      <c r="DL169" s="71"/>
      <c r="DM169" s="71"/>
      <c r="DN169" s="71"/>
      <c r="DO169" s="71"/>
      <c r="DP169" s="71"/>
      <c r="DQ169" s="71"/>
      <c r="DR169" s="71"/>
      <c r="DS169" s="71"/>
      <c r="DT169" s="71"/>
      <c r="DU169" s="71"/>
      <c r="DV169" s="71"/>
      <c r="DW169" s="71"/>
      <c r="DX169" s="71"/>
      <c r="DY169" s="71"/>
      <c r="DZ169" s="71"/>
      <c r="EA169" s="71"/>
      <c r="EB169" s="71"/>
      <c r="EC169" s="71"/>
      <c r="ED169" s="71"/>
      <c r="EE169" s="71"/>
      <c r="EF169" s="71"/>
      <c r="EG169" s="71"/>
      <c r="EH169" s="71"/>
      <c r="EI169" s="71"/>
      <c r="EJ169" s="71"/>
      <c r="EK169" s="71"/>
      <c r="EL169" s="71"/>
      <c r="EM169" s="71"/>
      <c r="EN169" s="71"/>
      <c r="EO169" s="71"/>
      <c r="EP169" s="71"/>
      <c r="EQ169" s="71"/>
      <c r="ER169" s="71"/>
      <c r="ES169" s="71"/>
      <c r="ET169" s="71"/>
      <c r="EU169" s="71"/>
      <c r="EV169" s="71"/>
      <c r="EW169" s="71"/>
      <c r="EX169" s="71"/>
      <c r="EY169" s="71"/>
      <c r="EZ169" s="71"/>
      <c r="FA169" s="71"/>
      <c r="FB169" s="71"/>
      <c r="FC169" s="71"/>
      <c r="FD169" s="71"/>
      <c r="FE169" s="71"/>
      <c r="FF169" s="71"/>
      <c r="FG169" s="71"/>
      <c r="FH169" s="71"/>
      <c r="FI169" s="71"/>
      <c r="FJ169" s="71"/>
      <c r="FK169" s="71"/>
      <c r="FL169" s="71"/>
      <c r="FM169" s="71"/>
      <c r="FN169" s="71"/>
      <c r="FO169" s="71"/>
      <c r="FP169" s="71"/>
      <c r="FQ169" s="71"/>
      <c r="FR169" s="71"/>
      <c r="FS169" s="71"/>
      <c r="FT169" s="71"/>
      <c r="FU169" s="71"/>
      <c r="FV169" s="71"/>
      <c r="FW169" s="71"/>
      <c r="FX169" s="71"/>
      <c r="FY169" s="71"/>
      <c r="FZ169" s="71"/>
      <c r="GA169" s="71"/>
      <c r="GB169" s="71"/>
      <c r="GC169" s="71"/>
      <c r="GD169" s="71"/>
      <c r="GE169" s="71"/>
      <c r="GF169" s="71"/>
      <c r="GG169" s="71"/>
      <c r="GH169" s="71"/>
      <c r="GI169" s="71"/>
      <c r="GJ169" s="71"/>
      <c r="GK169" s="71"/>
      <c r="GL169" s="71"/>
      <c r="GM169" s="71"/>
      <c r="GN169" s="71"/>
      <c r="GO169" s="71"/>
      <c r="GP169" s="71"/>
      <c r="GQ169" s="71"/>
      <c r="GR169" s="71"/>
      <c r="GS169" s="71"/>
      <c r="GT169" s="71"/>
      <c r="GU169" s="71"/>
      <c r="GV169" s="71"/>
      <c r="GW169" s="71"/>
      <c r="GX169" s="71"/>
      <c r="GY169" s="71"/>
      <c r="GZ169" s="71"/>
      <c r="HA169" s="71"/>
      <c r="HB169" s="71"/>
      <c r="HC169" s="71"/>
      <c r="HD169" s="71"/>
      <c r="HE169" s="71"/>
      <c r="HF169" s="71"/>
      <c r="HG169" s="71"/>
      <c r="HH169" s="71"/>
      <c r="HI169" s="71"/>
      <c r="HJ169" s="71"/>
      <c r="HK169" s="71"/>
      <c r="HL169" s="71"/>
      <c r="HM169" s="71"/>
      <c r="HN169" s="71"/>
      <c r="HO169" s="71"/>
      <c r="HP169" s="71"/>
      <c r="HQ169" s="38"/>
      <c r="HR169" s="38"/>
      <c r="HS169" s="38"/>
      <c r="HT169" s="38"/>
      <c r="HU169" s="38"/>
      <c r="HV169" s="38"/>
      <c r="HW169" s="38"/>
      <c r="HX169" s="38"/>
      <c r="HY169" s="38"/>
      <c r="HZ169" s="38"/>
      <c r="IA169" s="38"/>
      <c r="IB169" s="38"/>
      <c r="IC169" s="38"/>
      <c r="ID169" s="38"/>
      <c r="IE169" s="38"/>
      <c r="IF169" s="38"/>
      <c r="IG169" s="38"/>
      <c r="IH169" s="38"/>
      <c r="II169" s="38"/>
      <c r="IJ169" s="38"/>
      <c r="IK169" s="38"/>
      <c r="IL169" s="38"/>
      <c r="IM169" s="38"/>
      <c r="IN169" s="38"/>
      <c r="IO169" s="38"/>
      <c r="IP169" s="38"/>
      <c r="IQ169" s="38"/>
      <c r="IR169" s="38"/>
      <c r="IS169" s="38"/>
      <c r="IT169" s="38"/>
      <c r="IU169" s="38"/>
      <c r="IV169" s="38"/>
    </row>
    <row r="170" spans="1:256" s="1" customFormat="1" ht="13.5" customHeight="1">
      <c r="A170" s="261"/>
      <c r="B170" s="116"/>
      <c r="C170" s="82"/>
      <c r="D170" s="49" t="s">
        <v>204</v>
      </c>
      <c r="E170" s="44"/>
      <c r="F170" s="50">
        <f>(10.4)*1.1</f>
        <v>11.440000000000001</v>
      </c>
      <c r="G170" s="83"/>
      <c r="H170" s="83"/>
      <c r="I170" s="46"/>
      <c r="J170" s="78"/>
      <c r="K170" s="71"/>
      <c r="L170" s="71"/>
      <c r="M170" s="71"/>
      <c r="N170" s="71"/>
      <c r="O170" s="71"/>
      <c r="P170" s="71"/>
      <c r="Q170" s="71"/>
      <c r="R170" s="71"/>
      <c r="S170" s="71"/>
      <c r="T170" s="71"/>
      <c r="U170" s="71"/>
      <c r="V170" s="71"/>
      <c r="W170" s="71"/>
      <c r="X170" s="71"/>
      <c r="Y170" s="71"/>
      <c r="Z170" s="71"/>
      <c r="AA170" s="71"/>
      <c r="AB170" s="71"/>
      <c r="AC170" s="71"/>
      <c r="AD170" s="71"/>
      <c r="AE170" s="71"/>
      <c r="AF170" s="71"/>
      <c r="AG170" s="71"/>
      <c r="AH170" s="71"/>
      <c r="AI170" s="71"/>
      <c r="AJ170" s="71"/>
      <c r="AK170" s="71"/>
      <c r="AL170" s="71"/>
      <c r="AM170" s="71"/>
      <c r="AN170" s="71"/>
      <c r="AO170" s="71"/>
      <c r="AP170" s="71"/>
      <c r="AQ170" s="71"/>
      <c r="AR170" s="71"/>
      <c r="AS170" s="71"/>
      <c r="AT170" s="71"/>
      <c r="AU170" s="71"/>
      <c r="AV170" s="71"/>
      <c r="AW170" s="71"/>
      <c r="AX170" s="71"/>
      <c r="AY170" s="71"/>
      <c r="AZ170" s="71"/>
      <c r="BA170" s="71"/>
      <c r="BB170" s="71"/>
      <c r="BC170" s="71"/>
      <c r="BD170" s="71"/>
      <c r="BE170" s="71"/>
      <c r="BF170" s="71"/>
      <c r="BG170" s="71"/>
      <c r="BH170" s="71"/>
      <c r="BI170" s="71"/>
      <c r="BJ170" s="71"/>
      <c r="BK170" s="71"/>
      <c r="BL170" s="71"/>
      <c r="BM170" s="71"/>
      <c r="BN170" s="71"/>
      <c r="BO170" s="71"/>
      <c r="BP170" s="71"/>
      <c r="BQ170" s="71"/>
      <c r="BR170" s="71"/>
      <c r="BS170" s="71"/>
      <c r="BT170" s="71"/>
      <c r="BU170" s="71"/>
      <c r="BV170" s="71"/>
      <c r="BW170" s="71"/>
      <c r="BX170" s="71"/>
      <c r="BY170" s="71"/>
      <c r="BZ170" s="71"/>
      <c r="CA170" s="71"/>
      <c r="CB170" s="71"/>
      <c r="CC170" s="71"/>
      <c r="CD170" s="71"/>
      <c r="CE170" s="71"/>
      <c r="CF170" s="71"/>
      <c r="CG170" s="71"/>
      <c r="CH170" s="71"/>
      <c r="CI170" s="71"/>
      <c r="CJ170" s="71"/>
      <c r="CK170" s="71"/>
      <c r="CL170" s="71"/>
      <c r="CM170" s="71"/>
      <c r="CN170" s="71"/>
      <c r="CO170" s="71"/>
      <c r="CP170" s="71"/>
      <c r="CQ170" s="71"/>
      <c r="CR170" s="71"/>
      <c r="CS170" s="71"/>
      <c r="CT170" s="71"/>
      <c r="CU170" s="71"/>
      <c r="CV170" s="71"/>
      <c r="CW170" s="71"/>
      <c r="CX170" s="71"/>
      <c r="CY170" s="71"/>
      <c r="CZ170" s="71"/>
      <c r="DA170" s="71"/>
      <c r="DB170" s="71"/>
      <c r="DC170" s="71"/>
      <c r="DD170" s="71"/>
      <c r="DE170" s="71"/>
      <c r="DF170" s="71"/>
      <c r="DG170" s="71"/>
      <c r="DH170" s="71"/>
      <c r="DI170" s="71"/>
      <c r="DJ170" s="71"/>
      <c r="DK170" s="71"/>
      <c r="DL170" s="71"/>
      <c r="DM170" s="71"/>
      <c r="DN170" s="71"/>
      <c r="DO170" s="71"/>
      <c r="DP170" s="71"/>
      <c r="DQ170" s="71"/>
      <c r="DR170" s="71"/>
      <c r="DS170" s="71"/>
      <c r="DT170" s="71"/>
      <c r="DU170" s="71"/>
      <c r="DV170" s="71"/>
      <c r="DW170" s="71"/>
      <c r="DX170" s="71"/>
      <c r="DY170" s="71"/>
      <c r="DZ170" s="71"/>
      <c r="EA170" s="71"/>
      <c r="EB170" s="71"/>
      <c r="EC170" s="71"/>
      <c r="ED170" s="71"/>
      <c r="EE170" s="71"/>
      <c r="EF170" s="71"/>
      <c r="EG170" s="71"/>
      <c r="EH170" s="71"/>
      <c r="EI170" s="71"/>
      <c r="EJ170" s="71"/>
      <c r="EK170" s="71"/>
      <c r="EL170" s="71"/>
      <c r="EM170" s="71"/>
      <c r="EN170" s="71"/>
      <c r="EO170" s="71"/>
      <c r="EP170" s="71"/>
      <c r="EQ170" s="71"/>
      <c r="ER170" s="71"/>
      <c r="ES170" s="71"/>
      <c r="ET170" s="71"/>
      <c r="EU170" s="71"/>
      <c r="EV170" s="71"/>
      <c r="EW170" s="71"/>
      <c r="EX170" s="71"/>
      <c r="EY170" s="71"/>
      <c r="EZ170" s="71"/>
      <c r="FA170" s="71"/>
      <c r="FB170" s="71"/>
      <c r="FC170" s="71"/>
      <c r="FD170" s="71"/>
      <c r="FE170" s="71"/>
      <c r="FF170" s="71"/>
      <c r="FG170" s="71"/>
      <c r="FH170" s="71"/>
      <c r="FI170" s="71"/>
      <c r="FJ170" s="71"/>
      <c r="FK170" s="71"/>
      <c r="FL170" s="71"/>
      <c r="FM170" s="71"/>
      <c r="FN170" s="71"/>
      <c r="FO170" s="71"/>
      <c r="FP170" s="71"/>
      <c r="FQ170" s="71"/>
      <c r="FR170" s="71"/>
      <c r="FS170" s="71"/>
      <c r="FT170" s="71"/>
      <c r="FU170" s="71"/>
      <c r="FV170" s="71"/>
      <c r="FW170" s="71"/>
      <c r="FX170" s="71"/>
      <c r="FY170" s="71"/>
      <c r="FZ170" s="71"/>
      <c r="GA170" s="71"/>
      <c r="GB170" s="71"/>
      <c r="GC170" s="71"/>
      <c r="GD170" s="71"/>
      <c r="GE170" s="71"/>
      <c r="GF170" s="71"/>
      <c r="GG170" s="71"/>
      <c r="GH170" s="71"/>
      <c r="GI170" s="71"/>
      <c r="GJ170" s="71"/>
      <c r="GK170" s="71"/>
      <c r="GL170" s="71"/>
      <c r="GM170" s="71"/>
      <c r="GN170" s="71"/>
      <c r="GO170" s="71"/>
      <c r="GP170" s="71"/>
      <c r="GQ170" s="71"/>
      <c r="GR170" s="71"/>
      <c r="GS170" s="71"/>
      <c r="GT170" s="71"/>
      <c r="GU170" s="71"/>
      <c r="GV170" s="71"/>
      <c r="GW170" s="71"/>
      <c r="GX170" s="71"/>
      <c r="GY170" s="71"/>
      <c r="GZ170" s="71"/>
      <c r="HA170" s="71"/>
      <c r="HB170" s="71"/>
      <c r="HC170" s="71"/>
      <c r="HD170" s="71"/>
      <c r="HE170" s="71"/>
      <c r="HF170" s="71"/>
      <c r="HG170" s="71"/>
      <c r="HH170" s="71"/>
      <c r="HI170" s="71"/>
      <c r="HJ170" s="71"/>
      <c r="HK170" s="71"/>
      <c r="HL170" s="71"/>
      <c r="HM170" s="71"/>
      <c r="HN170" s="71"/>
      <c r="HO170" s="71"/>
      <c r="HP170" s="71"/>
      <c r="HQ170" s="38"/>
      <c r="HR170" s="38"/>
      <c r="HS170" s="38"/>
      <c r="HT170" s="38"/>
      <c r="HU170" s="38"/>
      <c r="HV170" s="38"/>
      <c r="HW170" s="38"/>
      <c r="HX170" s="38"/>
      <c r="HY170" s="38"/>
      <c r="HZ170" s="38"/>
      <c r="IA170" s="38"/>
      <c r="IB170" s="38"/>
      <c r="IC170" s="38"/>
      <c r="ID170" s="38"/>
      <c r="IE170" s="38"/>
      <c r="IF170" s="38"/>
      <c r="IG170" s="38"/>
      <c r="IH170" s="38"/>
      <c r="II170" s="38"/>
      <c r="IJ170" s="38"/>
      <c r="IK170" s="38"/>
      <c r="IL170" s="38"/>
      <c r="IM170" s="38"/>
      <c r="IN170" s="38"/>
      <c r="IO170" s="38"/>
      <c r="IP170" s="38"/>
      <c r="IQ170" s="38"/>
      <c r="IR170" s="38"/>
      <c r="IS170" s="38"/>
      <c r="IT170" s="38"/>
      <c r="IU170" s="38"/>
      <c r="IV170" s="38"/>
    </row>
    <row r="171" spans="1:256" s="1" customFormat="1" ht="13.5" customHeight="1">
      <c r="A171" s="277"/>
      <c r="B171" s="278"/>
      <c r="C171" s="279"/>
      <c r="D171" s="49" t="s">
        <v>205</v>
      </c>
      <c r="E171" s="43"/>
      <c r="F171" s="50">
        <f>(10.4+1.31)*1.1</f>
        <v>12.881000000000002</v>
      </c>
      <c r="G171" s="280"/>
      <c r="H171" s="280"/>
      <c r="I171" s="281"/>
      <c r="J171" s="78"/>
      <c r="K171" s="71"/>
      <c r="L171" s="71"/>
      <c r="M171" s="71"/>
      <c r="N171" s="71"/>
      <c r="O171" s="71"/>
      <c r="P171" s="71"/>
      <c r="Q171" s="71"/>
      <c r="R171" s="71"/>
      <c r="S171" s="71"/>
      <c r="T171" s="71"/>
      <c r="U171" s="71"/>
      <c r="V171" s="71"/>
      <c r="W171" s="71"/>
      <c r="X171" s="71"/>
      <c r="Y171" s="71"/>
      <c r="Z171" s="71"/>
      <c r="AA171" s="71"/>
      <c r="AB171" s="71"/>
      <c r="AC171" s="71"/>
      <c r="AD171" s="71"/>
      <c r="AE171" s="71"/>
      <c r="AF171" s="71"/>
      <c r="AG171" s="71"/>
      <c r="AH171" s="71"/>
      <c r="AI171" s="71"/>
      <c r="AJ171" s="71"/>
      <c r="AK171" s="71"/>
      <c r="AL171" s="71"/>
      <c r="AM171" s="71"/>
      <c r="AN171" s="71"/>
      <c r="AO171" s="71"/>
      <c r="AP171" s="71"/>
      <c r="AQ171" s="71"/>
      <c r="AR171" s="71"/>
      <c r="AS171" s="71"/>
      <c r="AT171" s="71"/>
      <c r="AU171" s="71"/>
      <c r="AV171" s="71"/>
      <c r="AW171" s="71"/>
      <c r="AX171" s="71"/>
      <c r="AY171" s="71"/>
      <c r="AZ171" s="71"/>
      <c r="BA171" s="71"/>
      <c r="BB171" s="71"/>
      <c r="BC171" s="71"/>
      <c r="BD171" s="71"/>
      <c r="BE171" s="71"/>
      <c r="BF171" s="71"/>
      <c r="BG171" s="71"/>
      <c r="BH171" s="71"/>
      <c r="BI171" s="71"/>
      <c r="BJ171" s="71"/>
      <c r="BK171" s="71"/>
      <c r="BL171" s="71"/>
      <c r="BM171" s="71"/>
      <c r="BN171" s="71"/>
      <c r="BO171" s="71"/>
      <c r="BP171" s="71"/>
      <c r="BQ171" s="71"/>
      <c r="BR171" s="71"/>
      <c r="BS171" s="71"/>
      <c r="BT171" s="71"/>
      <c r="BU171" s="71"/>
      <c r="BV171" s="71"/>
      <c r="BW171" s="71"/>
      <c r="BX171" s="71"/>
      <c r="BY171" s="71"/>
      <c r="BZ171" s="71"/>
      <c r="CA171" s="71"/>
      <c r="CB171" s="71"/>
      <c r="CC171" s="71"/>
      <c r="CD171" s="71"/>
      <c r="CE171" s="71"/>
      <c r="CF171" s="71"/>
      <c r="CG171" s="71"/>
      <c r="CH171" s="71"/>
      <c r="CI171" s="71"/>
      <c r="CJ171" s="71"/>
      <c r="CK171" s="71"/>
      <c r="CL171" s="71"/>
      <c r="CM171" s="71"/>
      <c r="CN171" s="71"/>
      <c r="CO171" s="71"/>
      <c r="CP171" s="71"/>
      <c r="CQ171" s="71"/>
      <c r="CR171" s="71"/>
      <c r="CS171" s="71"/>
      <c r="CT171" s="71"/>
      <c r="CU171" s="71"/>
      <c r="CV171" s="71"/>
      <c r="CW171" s="71"/>
      <c r="CX171" s="71"/>
      <c r="CY171" s="71"/>
      <c r="CZ171" s="71"/>
      <c r="DA171" s="71"/>
      <c r="DB171" s="71"/>
      <c r="DC171" s="71"/>
      <c r="DD171" s="71"/>
      <c r="DE171" s="71"/>
      <c r="DF171" s="71"/>
      <c r="DG171" s="71"/>
      <c r="DH171" s="71"/>
      <c r="DI171" s="71"/>
      <c r="DJ171" s="71"/>
      <c r="DK171" s="71"/>
      <c r="DL171" s="71"/>
      <c r="DM171" s="71"/>
      <c r="DN171" s="71"/>
      <c r="DO171" s="71"/>
      <c r="DP171" s="71"/>
      <c r="DQ171" s="71"/>
      <c r="DR171" s="71"/>
      <c r="DS171" s="71"/>
      <c r="DT171" s="71"/>
      <c r="DU171" s="71"/>
      <c r="DV171" s="71"/>
      <c r="DW171" s="71"/>
      <c r="DX171" s="71"/>
      <c r="DY171" s="71"/>
      <c r="DZ171" s="71"/>
      <c r="EA171" s="71"/>
      <c r="EB171" s="71"/>
      <c r="EC171" s="71"/>
      <c r="ED171" s="71"/>
      <c r="EE171" s="71"/>
      <c r="EF171" s="71"/>
      <c r="EG171" s="71"/>
      <c r="EH171" s="71"/>
      <c r="EI171" s="71"/>
      <c r="EJ171" s="71"/>
      <c r="EK171" s="71"/>
      <c r="EL171" s="71"/>
      <c r="EM171" s="71"/>
      <c r="EN171" s="71"/>
      <c r="EO171" s="71"/>
      <c r="EP171" s="71"/>
      <c r="EQ171" s="71"/>
      <c r="ER171" s="71"/>
      <c r="ES171" s="71"/>
      <c r="ET171" s="71"/>
      <c r="EU171" s="71"/>
      <c r="EV171" s="71"/>
      <c r="EW171" s="71"/>
      <c r="EX171" s="71"/>
      <c r="EY171" s="71"/>
      <c r="EZ171" s="71"/>
      <c r="FA171" s="71"/>
      <c r="FB171" s="71"/>
      <c r="FC171" s="71"/>
      <c r="FD171" s="71"/>
      <c r="FE171" s="71"/>
      <c r="FF171" s="71"/>
      <c r="FG171" s="71"/>
      <c r="FH171" s="71"/>
      <c r="FI171" s="71"/>
      <c r="FJ171" s="71"/>
      <c r="FK171" s="71"/>
      <c r="FL171" s="71"/>
      <c r="FM171" s="71"/>
      <c r="FN171" s="71"/>
      <c r="FO171" s="71"/>
      <c r="FP171" s="71"/>
      <c r="FQ171" s="71"/>
      <c r="FR171" s="71"/>
      <c r="FS171" s="71"/>
      <c r="FT171" s="71"/>
      <c r="FU171" s="71"/>
      <c r="FV171" s="71"/>
      <c r="FW171" s="71"/>
      <c r="FX171" s="71"/>
      <c r="FY171" s="71"/>
      <c r="FZ171" s="71"/>
      <c r="GA171" s="71"/>
      <c r="GB171" s="71"/>
      <c r="GC171" s="71"/>
      <c r="GD171" s="71"/>
      <c r="GE171" s="71"/>
      <c r="GF171" s="71"/>
      <c r="GG171" s="71"/>
      <c r="GH171" s="71"/>
      <c r="GI171" s="71"/>
      <c r="GJ171" s="71"/>
      <c r="GK171" s="71"/>
      <c r="GL171" s="71"/>
      <c r="GM171" s="71"/>
      <c r="GN171" s="71"/>
      <c r="GO171" s="71"/>
      <c r="GP171" s="71"/>
      <c r="GQ171" s="71"/>
      <c r="GR171" s="71"/>
      <c r="GS171" s="71"/>
      <c r="GT171" s="71"/>
      <c r="GU171" s="71"/>
      <c r="GV171" s="71"/>
      <c r="GW171" s="71"/>
      <c r="GX171" s="71"/>
      <c r="GY171" s="71"/>
      <c r="GZ171" s="71"/>
      <c r="HA171" s="71"/>
      <c r="HB171" s="71"/>
      <c r="HC171" s="71"/>
      <c r="HD171" s="71"/>
      <c r="HE171" s="71"/>
      <c r="HF171" s="71"/>
      <c r="HG171" s="71"/>
      <c r="HH171" s="71"/>
      <c r="HI171" s="71"/>
      <c r="HJ171" s="71"/>
      <c r="HK171" s="71"/>
      <c r="HL171" s="71"/>
      <c r="HM171" s="71"/>
      <c r="HN171" s="71"/>
      <c r="HO171" s="71"/>
      <c r="HP171" s="71"/>
      <c r="HQ171" s="38"/>
      <c r="HR171" s="38"/>
      <c r="HS171" s="38"/>
      <c r="HT171" s="38"/>
      <c r="HU171" s="38"/>
      <c r="HV171" s="38"/>
      <c r="HW171" s="38"/>
      <c r="HX171" s="38"/>
      <c r="HY171" s="38"/>
      <c r="HZ171" s="38"/>
      <c r="IA171" s="38"/>
      <c r="IB171" s="38"/>
      <c r="IC171" s="38"/>
      <c r="ID171" s="38"/>
      <c r="IE171" s="38"/>
      <c r="IF171" s="38"/>
      <c r="IG171" s="38"/>
      <c r="IH171" s="38"/>
      <c r="II171" s="38"/>
      <c r="IJ171" s="38"/>
      <c r="IK171" s="38"/>
      <c r="IL171" s="38"/>
      <c r="IM171" s="38"/>
      <c r="IN171" s="38"/>
      <c r="IO171" s="38"/>
      <c r="IP171" s="38"/>
      <c r="IQ171" s="38"/>
      <c r="IR171" s="38"/>
      <c r="IS171" s="38"/>
      <c r="IT171" s="38"/>
      <c r="IU171" s="38"/>
      <c r="IV171" s="38"/>
    </row>
    <row r="172" spans="1:256" s="1" customFormat="1" ht="13.5" customHeight="1">
      <c r="A172" s="277"/>
      <c r="B172" s="278"/>
      <c r="C172" s="279"/>
      <c r="D172" s="49" t="s">
        <v>206</v>
      </c>
      <c r="E172" s="43"/>
      <c r="F172" s="50">
        <f>(1.25)*1.1</f>
        <v>1.375</v>
      </c>
      <c r="G172" s="280"/>
      <c r="H172" s="280"/>
      <c r="I172" s="281"/>
      <c r="J172" s="78"/>
      <c r="K172" s="71"/>
      <c r="L172" s="71"/>
      <c r="M172" s="71"/>
      <c r="N172" s="71"/>
      <c r="O172" s="71"/>
      <c r="P172" s="71"/>
      <c r="Q172" s="71"/>
      <c r="R172" s="71"/>
      <c r="S172" s="71"/>
      <c r="T172" s="71"/>
      <c r="U172" s="71"/>
      <c r="V172" s="71"/>
      <c r="W172" s="71"/>
      <c r="X172" s="71"/>
      <c r="Y172" s="71"/>
      <c r="Z172" s="71"/>
      <c r="AA172" s="71"/>
      <c r="AB172" s="71"/>
      <c r="AC172" s="71"/>
      <c r="AD172" s="71"/>
      <c r="AE172" s="71"/>
      <c r="AF172" s="71"/>
      <c r="AG172" s="71"/>
      <c r="AH172" s="71"/>
      <c r="AI172" s="71"/>
      <c r="AJ172" s="71"/>
      <c r="AK172" s="71"/>
      <c r="AL172" s="71"/>
      <c r="AM172" s="71"/>
      <c r="AN172" s="71"/>
      <c r="AO172" s="71"/>
      <c r="AP172" s="71"/>
      <c r="AQ172" s="71"/>
      <c r="AR172" s="71"/>
      <c r="AS172" s="71"/>
      <c r="AT172" s="71"/>
      <c r="AU172" s="71"/>
      <c r="AV172" s="71"/>
      <c r="AW172" s="71"/>
      <c r="AX172" s="71"/>
      <c r="AY172" s="71"/>
      <c r="AZ172" s="71"/>
      <c r="BA172" s="71"/>
      <c r="BB172" s="71"/>
      <c r="BC172" s="71"/>
      <c r="BD172" s="71"/>
      <c r="BE172" s="71"/>
      <c r="BF172" s="71"/>
      <c r="BG172" s="71"/>
      <c r="BH172" s="71"/>
      <c r="BI172" s="71"/>
      <c r="BJ172" s="71"/>
      <c r="BK172" s="71"/>
      <c r="BL172" s="71"/>
      <c r="BM172" s="71"/>
      <c r="BN172" s="71"/>
      <c r="BO172" s="71"/>
      <c r="BP172" s="71"/>
      <c r="BQ172" s="71"/>
      <c r="BR172" s="71"/>
      <c r="BS172" s="71"/>
      <c r="BT172" s="71"/>
      <c r="BU172" s="71"/>
      <c r="BV172" s="71"/>
      <c r="BW172" s="71"/>
      <c r="BX172" s="71"/>
      <c r="BY172" s="71"/>
      <c r="BZ172" s="71"/>
      <c r="CA172" s="71"/>
      <c r="CB172" s="71"/>
      <c r="CC172" s="71"/>
      <c r="CD172" s="71"/>
      <c r="CE172" s="71"/>
      <c r="CF172" s="71"/>
      <c r="CG172" s="71"/>
      <c r="CH172" s="71"/>
      <c r="CI172" s="71"/>
      <c r="CJ172" s="71"/>
      <c r="CK172" s="71"/>
      <c r="CL172" s="71"/>
      <c r="CM172" s="71"/>
      <c r="CN172" s="71"/>
      <c r="CO172" s="71"/>
      <c r="CP172" s="71"/>
      <c r="CQ172" s="71"/>
      <c r="CR172" s="71"/>
      <c r="CS172" s="71"/>
      <c r="CT172" s="71"/>
      <c r="CU172" s="71"/>
      <c r="CV172" s="71"/>
      <c r="CW172" s="71"/>
      <c r="CX172" s="71"/>
      <c r="CY172" s="71"/>
      <c r="CZ172" s="71"/>
      <c r="DA172" s="71"/>
      <c r="DB172" s="71"/>
      <c r="DC172" s="71"/>
      <c r="DD172" s="71"/>
      <c r="DE172" s="71"/>
      <c r="DF172" s="71"/>
      <c r="DG172" s="71"/>
      <c r="DH172" s="71"/>
      <c r="DI172" s="71"/>
      <c r="DJ172" s="71"/>
      <c r="DK172" s="71"/>
      <c r="DL172" s="71"/>
      <c r="DM172" s="71"/>
      <c r="DN172" s="71"/>
      <c r="DO172" s="71"/>
      <c r="DP172" s="71"/>
      <c r="DQ172" s="71"/>
      <c r="DR172" s="71"/>
      <c r="DS172" s="71"/>
      <c r="DT172" s="71"/>
      <c r="DU172" s="71"/>
      <c r="DV172" s="71"/>
      <c r="DW172" s="71"/>
      <c r="DX172" s="71"/>
      <c r="DY172" s="71"/>
      <c r="DZ172" s="71"/>
      <c r="EA172" s="71"/>
      <c r="EB172" s="71"/>
      <c r="EC172" s="71"/>
      <c r="ED172" s="71"/>
      <c r="EE172" s="71"/>
      <c r="EF172" s="71"/>
      <c r="EG172" s="71"/>
      <c r="EH172" s="71"/>
      <c r="EI172" s="71"/>
      <c r="EJ172" s="71"/>
      <c r="EK172" s="71"/>
      <c r="EL172" s="71"/>
      <c r="EM172" s="71"/>
      <c r="EN172" s="71"/>
      <c r="EO172" s="71"/>
      <c r="EP172" s="71"/>
      <c r="EQ172" s="71"/>
      <c r="ER172" s="71"/>
      <c r="ES172" s="71"/>
      <c r="ET172" s="71"/>
      <c r="EU172" s="71"/>
      <c r="EV172" s="71"/>
      <c r="EW172" s="71"/>
      <c r="EX172" s="71"/>
      <c r="EY172" s="71"/>
      <c r="EZ172" s="71"/>
      <c r="FA172" s="71"/>
      <c r="FB172" s="71"/>
      <c r="FC172" s="71"/>
      <c r="FD172" s="71"/>
      <c r="FE172" s="71"/>
      <c r="FF172" s="71"/>
      <c r="FG172" s="71"/>
      <c r="FH172" s="71"/>
      <c r="FI172" s="71"/>
      <c r="FJ172" s="71"/>
      <c r="FK172" s="71"/>
      <c r="FL172" s="71"/>
      <c r="FM172" s="71"/>
      <c r="FN172" s="71"/>
      <c r="FO172" s="71"/>
      <c r="FP172" s="71"/>
      <c r="FQ172" s="71"/>
      <c r="FR172" s="71"/>
      <c r="FS172" s="71"/>
      <c r="FT172" s="71"/>
      <c r="FU172" s="71"/>
      <c r="FV172" s="71"/>
      <c r="FW172" s="71"/>
      <c r="FX172" s="71"/>
      <c r="FY172" s="71"/>
      <c r="FZ172" s="71"/>
      <c r="GA172" s="71"/>
      <c r="GB172" s="71"/>
      <c r="GC172" s="71"/>
      <c r="GD172" s="71"/>
      <c r="GE172" s="71"/>
      <c r="GF172" s="71"/>
      <c r="GG172" s="71"/>
      <c r="GH172" s="71"/>
      <c r="GI172" s="71"/>
      <c r="GJ172" s="71"/>
      <c r="GK172" s="71"/>
      <c r="GL172" s="71"/>
      <c r="GM172" s="71"/>
      <c r="GN172" s="71"/>
      <c r="GO172" s="71"/>
      <c r="GP172" s="71"/>
      <c r="GQ172" s="71"/>
      <c r="GR172" s="71"/>
      <c r="GS172" s="71"/>
      <c r="GT172" s="71"/>
      <c r="GU172" s="71"/>
      <c r="GV172" s="71"/>
      <c r="GW172" s="71"/>
      <c r="GX172" s="71"/>
      <c r="GY172" s="71"/>
      <c r="GZ172" s="71"/>
      <c r="HA172" s="71"/>
      <c r="HB172" s="71"/>
      <c r="HC172" s="71"/>
      <c r="HD172" s="71"/>
      <c r="HE172" s="71"/>
      <c r="HF172" s="71"/>
      <c r="HG172" s="71"/>
      <c r="HH172" s="71"/>
      <c r="HI172" s="71"/>
      <c r="HJ172" s="71"/>
      <c r="HK172" s="71"/>
      <c r="HL172" s="71"/>
      <c r="HM172" s="71"/>
      <c r="HN172" s="71"/>
      <c r="HO172" s="71"/>
      <c r="HP172" s="71"/>
      <c r="HQ172" s="38"/>
      <c r="HR172" s="38"/>
      <c r="HS172" s="38"/>
      <c r="HT172" s="38"/>
      <c r="HU172" s="38"/>
      <c r="HV172" s="38"/>
      <c r="HW172" s="38"/>
      <c r="HX172" s="38"/>
      <c r="HY172" s="38"/>
      <c r="HZ172" s="38"/>
      <c r="IA172" s="38"/>
      <c r="IB172" s="38"/>
      <c r="IC172" s="38"/>
      <c r="ID172" s="38"/>
      <c r="IE172" s="38"/>
      <c r="IF172" s="38"/>
      <c r="IG172" s="38"/>
      <c r="IH172" s="38"/>
      <c r="II172" s="38"/>
      <c r="IJ172" s="38"/>
      <c r="IK172" s="38"/>
      <c r="IL172" s="38"/>
      <c r="IM172" s="38"/>
      <c r="IN172" s="38"/>
      <c r="IO172" s="38"/>
      <c r="IP172" s="38"/>
      <c r="IQ172" s="38"/>
      <c r="IR172" s="38"/>
      <c r="IS172" s="38"/>
      <c r="IT172" s="38"/>
      <c r="IU172" s="38"/>
      <c r="IV172" s="38"/>
    </row>
    <row r="173" spans="1:256" s="1" customFormat="1" ht="13.5" customHeight="1">
      <c r="A173" s="74">
        <v>42</v>
      </c>
      <c r="B173" s="75">
        <v>762</v>
      </c>
      <c r="C173" s="44">
        <v>998762201</v>
      </c>
      <c r="D173" s="44" t="s">
        <v>207</v>
      </c>
      <c r="E173" s="44" t="s">
        <v>46</v>
      </c>
      <c r="F173" s="45">
        <v>5.13</v>
      </c>
      <c r="G173" s="48"/>
      <c r="H173" s="76">
        <f>F173*G173</f>
        <v>0</v>
      </c>
      <c r="I173" s="46" t="s">
        <v>68</v>
      </c>
      <c r="J173" s="79"/>
      <c r="K173" s="5"/>
      <c r="L173" s="5"/>
      <c r="M173" s="71"/>
      <c r="N173" s="71"/>
      <c r="O173" s="71"/>
      <c r="P173" s="71"/>
      <c r="Q173" s="71"/>
      <c r="R173" s="71"/>
      <c r="S173" s="71"/>
      <c r="T173" s="71"/>
      <c r="U173" s="71"/>
      <c r="V173" s="71"/>
      <c r="W173" s="71"/>
      <c r="X173" s="71"/>
      <c r="Y173" s="71"/>
      <c r="Z173" s="71"/>
      <c r="AA173" s="71"/>
      <c r="AB173" s="71"/>
      <c r="AC173" s="71"/>
      <c r="AD173" s="71"/>
      <c r="AE173" s="71"/>
      <c r="AF173" s="71"/>
      <c r="AG173" s="71"/>
      <c r="AH173" s="71"/>
      <c r="AI173" s="71"/>
      <c r="AJ173" s="71"/>
      <c r="AK173" s="71"/>
      <c r="AL173" s="71"/>
      <c r="AM173" s="71"/>
      <c r="AN173" s="71"/>
      <c r="AO173" s="71"/>
      <c r="AP173" s="71"/>
      <c r="AQ173" s="71"/>
      <c r="AR173" s="71"/>
      <c r="AS173" s="71"/>
      <c r="AT173" s="71"/>
      <c r="AU173" s="71"/>
      <c r="AV173" s="71"/>
      <c r="AW173" s="71"/>
      <c r="AX173" s="71"/>
      <c r="AY173" s="71"/>
      <c r="AZ173" s="71"/>
      <c r="BA173" s="71"/>
      <c r="BB173" s="71"/>
      <c r="BC173" s="71"/>
      <c r="BD173" s="71"/>
      <c r="BE173" s="71"/>
      <c r="BF173" s="71"/>
      <c r="BG173" s="71"/>
      <c r="BH173" s="71"/>
      <c r="BI173" s="71"/>
      <c r="BJ173" s="71"/>
      <c r="BK173" s="71"/>
      <c r="BL173" s="71"/>
      <c r="BM173" s="71"/>
      <c r="BN173" s="71"/>
      <c r="BO173" s="71"/>
      <c r="BP173" s="71"/>
      <c r="BQ173" s="71"/>
      <c r="BR173" s="71"/>
      <c r="BS173" s="71"/>
      <c r="BT173" s="71"/>
      <c r="BU173" s="71"/>
      <c r="BV173" s="71"/>
      <c r="BW173" s="71"/>
      <c r="BX173" s="71"/>
      <c r="BY173" s="71"/>
      <c r="BZ173" s="71"/>
      <c r="CA173" s="71"/>
      <c r="CB173" s="71"/>
      <c r="CC173" s="71"/>
      <c r="CD173" s="71"/>
      <c r="CE173" s="71"/>
      <c r="CF173" s="71"/>
      <c r="CG173" s="71"/>
      <c r="CH173" s="71"/>
      <c r="CI173" s="71"/>
      <c r="CJ173" s="71"/>
      <c r="CK173" s="71"/>
      <c r="CL173" s="71"/>
      <c r="CM173" s="71"/>
      <c r="CN173" s="71"/>
      <c r="CO173" s="71"/>
      <c r="CP173" s="71"/>
      <c r="CQ173" s="71"/>
      <c r="CR173" s="71"/>
      <c r="CS173" s="71"/>
      <c r="CT173" s="71"/>
      <c r="CU173" s="71"/>
      <c r="CV173" s="71"/>
      <c r="CW173" s="71"/>
      <c r="CX173" s="71"/>
      <c r="CY173" s="71"/>
      <c r="CZ173" s="71"/>
      <c r="DA173" s="71"/>
      <c r="DB173" s="71"/>
      <c r="DC173" s="71"/>
      <c r="DD173" s="71"/>
      <c r="DE173" s="71"/>
      <c r="DF173" s="71"/>
      <c r="DG173" s="71"/>
      <c r="DH173" s="71"/>
      <c r="DI173" s="71"/>
      <c r="DJ173" s="71"/>
      <c r="DK173" s="71"/>
      <c r="DL173" s="71"/>
      <c r="DM173" s="71"/>
      <c r="DN173" s="71"/>
      <c r="DO173" s="71"/>
      <c r="DP173" s="71"/>
      <c r="DQ173" s="71"/>
      <c r="DR173" s="71"/>
      <c r="DS173" s="71"/>
      <c r="DT173" s="71"/>
      <c r="DU173" s="71"/>
      <c r="DV173" s="71"/>
      <c r="DW173" s="71"/>
      <c r="DX173" s="71"/>
      <c r="DY173" s="71"/>
      <c r="DZ173" s="71"/>
      <c r="EA173" s="71"/>
      <c r="EB173" s="71"/>
      <c r="EC173" s="71"/>
      <c r="ED173" s="71"/>
      <c r="EE173" s="71"/>
      <c r="EF173" s="71"/>
      <c r="EG173" s="71"/>
      <c r="EH173" s="71"/>
      <c r="EI173" s="71"/>
      <c r="EJ173" s="71"/>
      <c r="EK173" s="71"/>
      <c r="EL173" s="71"/>
      <c r="EM173" s="71"/>
      <c r="EN173" s="71"/>
      <c r="EO173" s="71"/>
      <c r="EP173" s="71"/>
      <c r="EQ173" s="71"/>
      <c r="ER173" s="71"/>
      <c r="ES173" s="71"/>
      <c r="ET173" s="71"/>
      <c r="EU173" s="71"/>
      <c r="EV173" s="71"/>
      <c r="EW173" s="71"/>
      <c r="EX173" s="71"/>
      <c r="EY173" s="71"/>
      <c r="EZ173" s="71"/>
      <c r="FA173" s="71"/>
      <c r="FB173" s="71"/>
      <c r="FC173" s="71"/>
      <c r="FD173" s="71"/>
      <c r="FE173" s="71"/>
      <c r="FF173" s="71"/>
      <c r="FG173" s="71"/>
      <c r="FH173" s="71"/>
      <c r="FI173" s="71"/>
      <c r="FJ173" s="71"/>
      <c r="FK173" s="71"/>
      <c r="FL173" s="71"/>
      <c r="FM173" s="71"/>
      <c r="FN173" s="71"/>
      <c r="FO173" s="71"/>
      <c r="FP173" s="71"/>
      <c r="FQ173" s="71"/>
      <c r="FR173" s="71"/>
      <c r="FS173" s="71"/>
      <c r="FT173" s="71"/>
      <c r="FU173" s="71"/>
      <c r="FV173" s="71"/>
      <c r="FW173" s="71"/>
      <c r="FX173" s="71"/>
      <c r="FY173" s="71"/>
      <c r="FZ173" s="71"/>
      <c r="GA173" s="71"/>
      <c r="GB173" s="71"/>
      <c r="GC173" s="71"/>
      <c r="GD173" s="71"/>
      <c r="GE173" s="71"/>
      <c r="GF173" s="71"/>
      <c r="GG173" s="71"/>
      <c r="GH173" s="71"/>
      <c r="GI173" s="71"/>
      <c r="GJ173" s="71"/>
      <c r="GK173" s="71"/>
      <c r="GL173" s="71"/>
      <c r="GM173" s="71"/>
      <c r="GN173" s="71"/>
      <c r="GO173" s="71"/>
      <c r="GP173" s="71"/>
      <c r="GQ173" s="71"/>
      <c r="GR173" s="71"/>
      <c r="GS173" s="71"/>
      <c r="GT173" s="71"/>
      <c r="GU173" s="71"/>
      <c r="GV173" s="71"/>
      <c r="GW173" s="71"/>
      <c r="GX173" s="71"/>
      <c r="GY173" s="71"/>
      <c r="GZ173" s="71"/>
      <c r="HA173" s="71"/>
      <c r="HB173" s="71"/>
      <c r="HC173" s="71"/>
      <c r="HD173" s="71"/>
      <c r="HE173" s="71"/>
      <c r="HF173" s="71"/>
      <c r="HG173" s="71"/>
      <c r="HH173" s="71"/>
      <c r="HI173" s="71"/>
      <c r="HJ173" s="71"/>
      <c r="HK173" s="71"/>
      <c r="HL173" s="71"/>
      <c r="HM173" s="71"/>
      <c r="HN173" s="71"/>
      <c r="HO173" s="71"/>
      <c r="HP173" s="71"/>
      <c r="HQ173" s="38"/>
      <c r="HR173" s="38"/>
      <c r="HS173" s="38"/>
      <c r="HT173" s="38"/>
      <c r="HU173" s="38"/>
      <c r="HV173" s="38"/>
      <c r="HW173" s="38"/>
      <c r="HX173" s="38"/>
      <c r="HY173" s="38"/>
      <c r="HZ173" s="38"/>
      <c r="IA173" s="38"/>
      <c r="IB173" s="38"/>
      <c r="IC173" s="38"/>
      <c r="ID173" s="38"/>
      <c r="IE173" s="38"/>
      <c r="IF173" s="38"/>
      <c r="IG173" s="38"/>
      <c r="IH173" s="38"/>
      <c r="II173" s="38"/>
      <c r="IJ173" s="38"/>
      <c r="IK173" s="38"/>
      <c r="IL173" s="38"/>
      <c r="IM173" s="38"/>
      <c r="IN173" s="38"/>
      <c r="IO173" s="38"/>
      <c r="IP173" s="38"/>
      <c r="IQ173" s="38"/>
      <c r="IR173" s="38"/>
      <c r="IS173" s="38"/>
      <c r="IT173" s="38"/>
      <c r="IU173" s="38"/>
      <c r="IV173" s="38"/>
    </row>
    <row r="174" spans="1:256" s="1" customFormat="1" ht="13.5" customHeight="1">
      <c r="A174" s="56">
        <v>43</v>
      </c>
      <c r="B174" s="44" t="s">
        <v>56</v>
      </c>
      <c r="C174" s="44" t="s">
        <v>356</v>
      </c>
      <c r="D174" s="44" t="s">
        <v>357</v>
      </c>
      <c r="E174" s="44" t="s">
        <v>352</v>
      </c>
      <c r="F174" s="45">
        <f>F175</f>
        <v>1</v>
      </c>
      <c r="G174" s="48"/>
      <c r="H174" s="76">
        <f>F174*G174</f>
        <v>0</v>
      </c>
      <c r="I174" s="46" t="s">
        <v>69</v>
      </c>
      <c r="J174" s="293"/>
      <c r="K174" s="71"/>
      <c r="L174" s="71"/>
      <c r="M174" s="71"/>
      <c r="N174" s="71"/>
      <c r="O174" s="71"/>
      <c r="P174" s="71"/>
      <c r="Q174" s="71"/>
      <c r="R174" s="71"/>
      <c r="S174" s="71"/>
      <c r="T174" s="71"/>
      <c r="U174" s="71"/>
      <c r="V174" s="71"/>
      <c r="W174" s="71"/>
      <c r="X174" s="71"/>
      <c r="Y174" s="71"/>
      <c r="Z174" s="71"/>
      <c r="AA174" s="71"/>
      <c r="AB174" s="71"/>
      <c r="AC174" s="71"/>
      <c r="AD174" s="71"/>
      <c r="AE174" s="71"/>
      <c r="AF174" s="71"/>
      <c r="AG174" s="71"/>
      <c r="AH174" s="71"/>
      <c r="AI174" s="71"/>
      <c r="AJ174" s="71"/>
      <c r="AK174" s="71"/>
      <c r="AL174" s="71"/>
      <c r="AM174" s="71"/>
      <c r="AN174" s="71"/>
      <c r="AO174" s="71"/>
      <c r="AP174" s="71"/>
      <c r="AQ174" s="71"/>
      <c r="AR174" s="71"/>
      <c r="AS174" s="71"/>
      <c r="AT174" s="71"/>
      <c r="AU174" s="71"/>
      <c r="AV174" s="71"/>
      <c r="AW174" s="71"/>
      <c r="AX174" s="71"/>
      <c r="AY174" s="71"/>
      <c r="AZ174" s="71"/>
      <c r="BA174" s="71"/>
      <c r="BB174" s="71"/>
      <c r="BC174" s="71"/>
      <c r="BD174" s="71"/>
      <c r="BE174" s="71"/>
      <c r="BF174" s="71"/>
      <c r="BG174" s="71"/>
      <c r="BH174" s="71"/>
      <c r="BI174" s="71"/>
      <c r="BJ174" s="71"/>
      <c r="BK174" s="71"/>
      <c r="BL174" s="71"/>
      <c r="BM174" s="71"/>
      <c r="BN174" s="71"/>
      <c r="BO174" s="71"/>
      <c r="BP174" s="71"/>
      <c r="BQ174" s="71"/>
      <c r="BR174" s="71"/>
      <c r="BS174" s="71"/>
      <c r="BT174" s="71"/>
      <c r="BU174" s="71"/>
      <c r="BV174" s="71"/>
      <c r="BW174" s="71"/>
      <c r="BX174" s="71"/>
      <c r="BY174" s="71"/>
      <c r="BZ174" s="71"/>
      <c r="CA174" s="71"/>
      <c r="CB174" s="71"/>
      <c r="CC174" s="71"/>
      <c r="CD174" s="71"/>
      <c r="CE174" s="71"/>
      <c r="CF174" s="71"/>
      <c r="CG174" s="71"/>
      <c r="CH174" s="71"/>
      <c r="CI174" s="71"/>
      <c r="CJ174" s="71"/>
      <c r="CK174" s="71"/>
      <c r="CL174" s="71"/>
      <c r="CM174" s="71"/>
      <c r="CN174" s="71"/>
      <c r="CO174" s="71"/>
      <c r="CP174" s="71"/>
      <c r="CQ174" s="71"/>
      <c r="CR174" s="71"/>
      <c r="CS174" s="71"/>
      <c r="CT174" s="71"/>
      <c r="CU174" s="71"/>
      <c r="CV174" s="71"/>
      <c r="CW174" s="71"/>
      <c r="CX174" s="71"/>
      <c r="CY174" s="71"/>
      <c r="CZ174" s="71"/>
      <c r="DA174" s="71"/>
      <c r="DB174" s="71"/>
      <c r="DC174" s="71"/>
      <c r="DD174" s="71"/>
      <c r="DE174" s="71"/>
      <c r="DF174" s="71"/>
      <c r="DG174" s="71"/>
      <c r="DH174" s="71"/>
      <c r="DI174" s="71"/>
      <c r="DJ174" s="71"/>
      <c r="DK174" s="71"/>
      <c r="DL174" s="71"/>
      <c r="DM174" s="71"/>
      <c r="DN174" s="71"/>
      <c r="DO174" s="71"/>
      <c r="DP174" s="71"/>
      <c r="DQ174" s="71"/>
      <c r="DR174" s="71"/>
      <c r="DS174" s="71"/>
      <c r="DT174" s="71"/>
      <c r="DU174" s="71"/>
      <c r="DV174" s="71"/>
      <c r="DW174" s="71"/>
      <c r="DX174" s="71"/>
      <c r="DY174" s="71"/>
      <c r="DZ174" s="71"/>
      <c r="EA174" s="71"/>
      <c r="EB174" s="71"/>
      <c r="EC174" s="71"/>
      <c r="ED174" s="71"/>
      <c r="EE174" s="71"/>
      <c r="EF174" s="71"/>
      <c r="EG174" s="71"/>
      <c r="EH174" s="71"/>
      <c r="EI174" s="71"/>
      <c r="EJ174" s="71"/>
      <c r="EK174" s="71"/>
      <c r="EL174" s="71"/>
      <c r="EM174" s="71"/>
      <c r="EN174" s="71"/>
      <c r="EO174" s="71"/>
      <c r="EP174" s="71"/>
      <c r="EQ174" s="71"/>
      <c r="ER174" s="71"/>
      <c r="ES174" s="71"/>
      <c r="ET174" s="71"/>
      <c r="EU174" s="71"/>
      <c r="EV174" s="71"/>
      <c r="EW174" s="71"/>
      <c r="EX174" s="71"/>
      <c r="EY174" s="71"/>
      <c r="EZ174" s="71"/>
      <c r="FA174" s="71"/>
      <c r="FB174" s="71"/>
      <c r="FC174" s="71"/>
      <c r="FD174" s="71"/>
      <c r="FE174" s="71"/>
      <c r="FF174" s="71"/>
      <c r="FG174" s="71"/>
      <c r="FH174" s="71"/>
      <c r="FI174" s="71"/>
      <c r="FJ174" s="71"/>
      <c r="FK174" s="71"/>
      <c r="FL174" s="71"/>
      <c r="FM174" s="71"/>
      <c r="FN174" s="71"/>
      <c r="FO174" s="71"/>
      <c r="FP174" s="71"/>
      <c r="FQ174" s="71"/>
      <c r="FR174" s="71"/>
      <c r="FS174" s="71"/>
      <c r="FT174" s="71"/>
      <c r="FU174" s="71"/>
      <c r="FV174" s="71"/>
      <c r="FW174" s="71"/>
      <c r="FX174" s="71"/>
      <c r="FY174" s="71"/>
      <c r="FZ174" s="71"/>
      <c r="GA174" s="71"/>
      <c r="GB174" s="71"/>
      <c r="GC174" s="71"/>
      <c r="GD174" s="71"/>
      <c r="GE174" s="71"/>
      <c r="GF174" s="71"/>
      <c r="GG174" s="71"/>
      <c r="GH174" s="71"/>
      <c r="GI174" s="71"/>
      <c r="GJ174" s="71"/>
      <c r="GK174" s="71"/>
      <c r="GL174" s="71"/>
      <c r="GM174" s="71"/>
      <c r="GN174" s="71"/>
      <c r="GO174" s="71"/>
      <c r="GP174" s="71"/>
      <c r="GQ174" s="71"/>
      <c r="GR174" s="71"/>
      <c r="GS174" s="71"/>
      <c r="GT174" s="71"/>
      <c r="GU174" s="71"/>
      <c r="GV174" s="71"/>
      <c r="GW174" s="71"/>
      <c r="GX174" s="71"/>
      <c r="GY174" s="71"/>
      <c r="GZ174" s="71"/>
      <c r="HA174" s="71"/>
      <c r="HB174" s="71"/>
      <c r="HC174" s="71"/>
      <c r="HD174" s="71"/>
      <c r="HE174" s="71"/>
      <c r="HF174" s="71"/>
      <c r="HG174" s="71"/>
      <c r="HH174" s="71"/>
      <c r="HI174" s="71"/>
      <c r="HJ174" s="71"/>
      <c r="HK174" s="71"/>
      <c r="HL174" s="71"/>
      <c r="HM174" s="71"/>
      <c r="HN174" s="71"/>
      <c r="HO174" s="71"/>
      <c r="HP174" s="71"/>
      <c r="HQ174" s="38"/>
      <c r="HR174" s="38"/>
      <c r="HS174" s="38"/>
      <c r="HT174" s="38"/>
      <c r="HU174" s="38"/>
      <c r="HV174" s="38"/>
      <c r="HW174" s="38"/>
      <c r="HX174" s="38"/>
      <c r="HY174" s="38"/>
      <c r="HZ174" s="38"/>
      <c r="IA174" s="38"/>
      <c r="IB174" s="38"/>
      <c r="IC174" s="38"/>
      <c r="ID174" s="38"/>
      <c r="IE174" s="38"/>
      <c r="IF174" s="38"/>
      <c r="IG174" s="38"/>
      <c r="IH174" s="38"/>
      <c r="II174" s="38"/>
      <c r="IJ174" s="38"/>
      <c r="IK174" s="38"/>
      <c r="IL174" s="38"/>
      <c r="IM174" s="38"/>
      <c r="IN174" s="38"/>
      <c r="IO174" s="38"/>
      <c r="IP174" s="38"/>
      <c r="IQ174" s="38"/>
      <c r="IR174" s="38"/>
      <c r="IS174" s="38"/>
      <c r="IT174" s="38"/>
      <c r="IU174" s="38"/>
      <c r="IV174" s="38"/>
    </row>
    <row r="175" spans="1:256" s="1" customFormat="1" ht="13.5" customHeight="1">
      <c r="A175" s="56"/>
      <c r="B175" s="44"/>
      <c r="C175" s="44"/>
      <c r="D175" s="49" t="s">
        <v>61</v>
      </c>
      <c r="E175" s="44"/>
      <c r="F175" s="50">
        <v>1</v>
      </c>
      <c r="G175" s="48"/>
      <c r="H175" s="48"/>
      <c r="I175" s="70"/>
      <c r="J175" s="71"/>
      <c r="K175" s="71"/>
      <c r="L175" s="71"/>
      <c r="M175" s="71"/>
      <c r="N175" s="71"/>
      <c r="O175" s="71"/>
      <c r="P175" s="71"/>
      <c r="Q175" s="71"/>
      <c r="R175" s="71"/>
      <c r="S175" s="71"/>
      <c r="T175" s="71"/>
      <c r="U175" s="71"/>
      <c r="V175" s="71"/>
      <c r="W175" s="71"/>
      <c r="X175" s="71"/>
      <c r="Y175" s="71"/>
      <c r="Z175" s="71"/>
      <c r="AA175" s="71"/>
      <c r="AB175" s="71"/>
      <c r="AC175" s="71"/>
      <c r="AD175" s="71"/>
      <c r="AE175" s="71"/>
      <c r="AF175" s="71"/>
      <c r="AG175" s="71"/>
      <c r="AH175" s="71"/>
      <c r="AI175" s="71"/>
      <c r="AJ175" s="71"/>
      <c r="AK175" s="71"/>
      <c r="AL175" s="71"/>
      <c r="AM175" s="71"/>
      <c r="AN175" s="71"/>
      <c r="AO175" s="71"/>
      <c r="AP175" s="71"/>
      <c r="AQ175" s="71"/>
      <c r="AR175" s="71"/>
      <c r="AS175" s="71"/>
      <c r="AT175" s="71"/>
      <c r="AU175" s="71"/>
      <c r="AV175" s="71"/>
      <c r="AW175" s="71"/>
      <c r="AX175" s="71"/>
      <c r="AY175" s="71"/>
      <c r="AZ175" s="71"/>
      <c r="BA175" s="71"/>
      <c r="BB175" s="71"/>
      <c r="BC175" s="71"/>
      <c r="BD175" s="71"/>
      <c r="BE175" s="71"/>
      <c r="BF175" s="71"/>
      <c r="BG175" s="71"/>
      <c r="BH175" s="71"/>
      <c r="BI175" s="71"/>
      <c r="BJ175" s="71"/>
      <c r="BK175" s="71"/>
      <c r="BL175" s="71"/>
      <c r="BM175" s="71"/>
      <c r="BN175" s="71"/>
      <c r="BO175" s="71"/>
      <c r="BP175" s="71"/>
      <c r="BQ175" s="71"/>
      <c r="BR175" s="71"/>
      <c r="BS175" s="71"/>
      <c r="BT175" s="71"/>
      <c r="BU175" s="71"/>
      <c r="BV175" s="71"/>
      <c r="BW175" s="71"/>
      <c r="BX175" s="71"/>
      <c r="BY175" s="71"/>
      <c r="BZ175" s="71"/>
      <c r="CA175" s="71"/>
      <c r="CB175" s="71"/>
      <c r="CC175" s="71"/>
      <c r="CD175" s="71"/>
      <c r="CE175" s="71"/>
      <c r="CF175" s="71"/>
      <c r="CG175" s="71"/>
      <c r="CH175" s="71"/>
      <c r="CI175" s="71"/>
      <c r="CJ175" s="71"/>
      <c r="CK175" s="71"/>
      <c r="CL175" s="71"/>
      <c r="CM175" s="71"/>
      <c r="CN175" s="71"/>
      <c r="CO175" s="71"/>
      <c r="CP175" s="71"/>
      <c r="CQ175" s="71"/>
      <c r="CR175" s="71"/>
      <c r="CS175" s="71"/>
      <c r="CT175" s="71"/>
      <c r="CU175" s="71"/>
      <c r="CV175" s="71"/>
      <c r="CW175" s="71"/>
      <c r="CX175" s="71"/>
      <c r="CY175" s="71"/>
      <c r="CZ175" s="71"/>
      <c r="DA175" s="71"/>
      <c r="DB175" s="71"/>
      <c r="DC175" s="71"/>
      <c r="DD175" s="71"/>
      <c r="DE175" s="71"/>
      <c r="DF175" s="71"/>
      <c r="DG175" s="71"/>
      <c r="DH175" s="71"/>
      <c r="DI175" s="71"/>
      <c r="DJ175" s="71"/>
      <c r="DK175" s="71"/>
      <c r="DL175" s="71"/>
      <c r="DM175" s="71"/>
      <c r="DN175" s="71"/>
      <c r="DO175" s="71"/>
      <c r="DP175" s="71"/>
      <c r="DQ175" s="71"/>
      <c r="DR175" s="71"/>
      <c r="DS175" s="71"/>
      <c r="DT175" s="71"/>
      <c r="DU175" s="71"/>
      <c r="DV175" s="71"/>
      <c r="DW175" s="71"/>
      <c r="DX175" s="71"/>
      <c r="DY175" s="71"/>
      <c r="DZ175" s="71"/>
      <c r="EA175" s="71"/>
      <c r="EB175" s="71"/>
      <c r="EC175" s="71"/>
      <c r="ED175" s="71"/>
      <c r="EE175" s="71"/>
      <c r="EF175" s="71"/>
      <c r="EG175" s="71"/>
      <c r="EH175" s="71"/>
      <c r="EI175" s="71"/>
      <c r="EJ175" s="71"/>
      <c r="EK175" s="71"/>
      <c r="EL175" s="71"/>
      <c r="EM175" s="71"/>
      <c r="EN175" s="71"/>
      <c r="EO175" s="71"/>
      <c r="EP175" s="71"/>
      <c r="EQ175" s="71"/>
      <c r="ER175" s="71"/>
      <c r="ES175" s="71"/>
      <c r="ET175" s="71"/>
      <c r="EU175" s="71"/>
      <c r="EV175" s="71"/>
      <c r="EW175" s="71"/>
      <c r="EX175" s="71"/>
      <c r="EY175" s="71"/>
      <c r="EZ175" s="71"/>
      <c r="FA175" s="71"/>
      <c r="FB175" s="71"/>
      <c r="FC175" s="71"/>
      <c r="FD175" s="71"/>
      <c r="FE175" s="71"/>
      <c r="FF175" s="71"/>
      <c r="FG175" s="71"/>
      <c r="FH175" s="71"/>
      <c r="FI175" s="71"/>
      <c r="FJ175" s="71"/>
      <c r="FK175" s="71"/>
      <c r="FL175" s="71"/>
      <c r="FM175" s="71"/>
      <c r="FN175" s="71"/>
      <c r="FO175" s="71"/>
      <c r="FP175" s="71"/>
      <c r="FQ175" s="71"/>
      <c r="FR175" s="71"/>
      <c r="FS175" s="71"/>
      <c r="FT175" s="71"/>
      <c r="FU175" s="71"/>
      <c r="FV175" s="71"/>
      <c r="FW175" s="71"/>
      <c r="FX175" s="71"/>
      <c r="FY175" s="71"/>
      <c r="FZ175" s="71"/>
      <c r="GA175" s="71"/>
      <c r="GB175" s="71"/>
      <c r="GC175" s="71"/>
      <c r="GD175" s="71"/>
      <c r="GE175" s="71"/>
      <c r="GF175" s="71"/>
      <c r="GG175" s="71"/>
      <c r="GH175" s="71"/>
      <c r="GI175" s="71"/>
      <c r="GJ175" s="71"/>
      <c r="GK175" s="71"/>
      <c r="GL175" s="71"/>
      <c r="GM175" s="71"/>
      <c r="GN175" s="71"/>
      <c r="GO175" s="71"/>
      <c r="GP175" s="71"/>
      <c r="GQ175" s="71"/>
      <c r="GR175" s="71"/>
      <c r="GS175" s="71"/>
      <c r="GT175" s="71"/>
      <c r="GU175" s="71"/>
      <c r="GV175" s="71"/>
      <c r="GW175" s="71"/>
      <c r="GX175" s="71"/>
      <c r="GY175" s="71"/>
      <c r="GZ175" s="71"/>
      <c r="HA175" s="71"/>
      <c r="HB175" s="71"/>
      <c r="HC175" s="71"/>
      <c r="HD175" s="71"/>
      <c r="HE175" s="71"/>
      <c r="HF175" s="71"/>
      <c r="HG175" s="71"/>
      <c r="HH175" s="71"/>
      <c r="HI175" s="71"/>
      <c r="HJ175" s="71"/>
      <c r="HK175" s="71"/>
      <c r="HL175" s="71"/>
      <c r="HM175" s="71"/>
      <c r="HN175" s="71"/>
      <c r="HO175" s="71"/>
      <c r="HP175" s="71"/>
      <c r="HQ175" s="38"/>
      <c r="HR175" s="38"/>
      <c r="HS175" s="38"/>
      <c r="HT175" s="38"/>
      <c r="HU175" s="38"/>
      <c r="HV175" s="38"/>
      <c r="HW175" s="38"/>
      <c r="HX175" s="38"/>
      <c r="HY175" s="38"/>
      <c r="HZ175" s="38"/>
      <c r="IA175" s="38"/>
      <c r="IB175" s="38"/>
      <c r="IC175" s="38"/>
      <c r="ID175" s="38"/>
      <c r="IE175" s="38"/>
      <c r="IF175" s="38"/>
      <c r="IG175" s="38"/>
      <c r="IH175" s="38"/>
      <c r="II175" s="38"/>
      <c r="IJ175" s="38"/>
      <c r="IK175" s="38"/>
      <c r="IL175" s="38"/>
      <c r="IM175" s="38"/>
      <c r="IN175" s="38"/>
      <c r="IO175" s="38"/>
      <c r="IP175" s="38"/>
      <c r="IQ175" s="38"/>
      <c r="IR175" s="38"/>
      <c r="IS175" s="38"/>
      <c r="IT175" s="38"/>
      <c r="IU175" s="38"/>
      <c r="IV175" s="38"/>
    </row>
    <row r="176" spans="1:256" s="1" customFormat="1" ht="13.5" customHeight="1">
      <c r="A176" s="56"/>
      <c r="B176" s="44"/>
      <c r="C176" s="44"/>
      <c r="D176" s="49" t="s">
        <v>47</v>
      </c>
      <c r="E176" s="44"/>
      <c r="F176" s="50"/>
      <c r="G176" s="48"/>
      <c r="H176" s="48"/>
      <c r="I176" s="46"/>
      <c r="J176" s="71"/>
      <c r="K176" s="71"/>
      <c r="L176" s="71"/>
      <c r="M176" s="71"/>
      <c r="N176" s="71"/>
      <c r="O176" s="71"/>
      <c r="P176" s="71"/>
      <c r="Q176" s="71"/>
      <c r="R176" s="71"/>
      <c r="S176" s="71"/>
      <c r="T176" s="71"/>
      <c r="U176" s="71"/>
      <c r="V176" s="71"/>
      <c r="W176" s="71"/>
      <c r="X176" s="71"/>
      <c r="Y176" s="71"/>
      <c r="Z176" s="71"/>
      <c r="AA176" s="71"/>
      <c r="AB176" s="71"/>
      <c r="AC176" s="71"/>
      <c r="AD176" s="71"/>
      <c r="AE176" s="71"/>
      <c r="AF176" s="71"/>
      <c r="AG176" s="71"/>
      <c r="AH176" s="71"/>
      <c r="AI176" s="71"/>
      <c r="AJ176" s="71"/>
      <c r="AK176" s="71"/>
      <c r="AL176" s="71"/>
      <c r="AM176" s="71"/>
      <c r="AN176" s="71"/>
      <c r="AO176" s="71"/>
      <c r="AP176" s="71"/>
      <c r="AQ176" s="71"/>
      <c r="AR176" s="71"/>
      <c r="AS176" s="71"/>
      <c r="AT176" s="71"/>
      <c r="AU176" s="71"/>
      <c r="AV176" s="71"/>
      <c r="AW176" s="71"/>
      <c r="AX176" s="71"/>
      <c r="AY176" s="71"/>
      <c r="AZ176" s="71"/>
      <c r="BA176" s="71"/>
      <c r="BB176" s="71"/>
      <c r="BC176" s="71"/>
      <c r="BD176" s="71"/>
      <c r="BE176" s="71"/>
      <c r="BF176" s="71"/>
      <c r="BG176" s="71"/>
      <c r="BH176" s="71"/>
      <c r="BI176" s="71"/>
      <c r="BJ176" s="71"/>
      <c r="BK176" s="71"/>
      <c r="BL176" s="71"/>
      <c r="BM176" s="71"/>
      <c r="BN176" s="71"/>
      <c r="BO176" s="71"/>
      <c r="BP176" s="71"/>
      <c r="BQ176" s="71"/>
      <c r="BR176" s="71"/>
      <c r="BS176" s="71"/>
      <c r="BT176" s="71"/>
      <c r="BU176" s="71"/>
      <c r="BV176" s="71"/>
      <c r="BW176" s="71"/>
      <c r="BX176" s="71"/>
      <c r="BY176" s="71"/>
      <c r="BZ176" s="71"/>
      <c r="CA176" s="71"/>
      <c r="CB176" s="71"/>
      <c r="CC176" s="71"/>
      <c r="CD176" s="71"/>
      <c r="CE176" s="71"/>
      <c r="CF176" s="71"/>
      <c r="CG176" s="71"/>
      <c r="CH176" s="71"/>
      <c r="CI176" s="71"/>
      <c r="CJ176" s="71"/>
      <c r="CK176" s="71"/>
      <c r="CL176" s="71"/>
      <c r="CM176" s="71"/>
      <c r="CN176" s="71"/>
      <c r="CO176" s="71"/>
      <c r="CP176" s="71"/>
      <c r="CQ176" s="71"/>
      <c r="CR176" s="71"/>
      <c r="CS176" s="71"/>
      <c r="CT176" s="71"/>
      <c r="CU176" s="71"/>
      <c r="CV176" s="71"/>
      <c r="CW176" s="71"/>
      <c r="CX176" s="71"/>
      <c r="CY176" s="71"/>
      <c r="CZ176" s="71"/>
      <c r="DA176" s="71"/>
      <c r="DB176" s="71"/>
      <c r="DC176" s="71"/>
      <c r="DD176" s="71"/>
      <c r="DE176" s="71"/>
      <c r="DF176" s="71"/>
      <c r="DG176" s="71"/>
      <c r="DH176" s="71"/>
      <c r="DI176" s="71"/>
      <c r="DJ176" s="71"/>
      <c r="DK176" s="71"/>
      <c r="DL176" s="71"/>
      <c r="DM176" s="71"/>
      <c r="DN176" s="71"/>
      <c r="DO176" s="71"/>
      <c r="DP176" s="71"/>
      <c r="DQ176" s="71"/>
      <c r="DR176" s="71"/>
      <c r="DS176" s="71"/>
      <c r="DT176" s="71"/>
      <c r="DU176" s="71"/>
      <c r="DV176" s="71"/>
      <c r="DW176" s="71"/>
      <c r="DX176" s="71"/>
      <c r="DY176" s="71"/>
      <c r="DZ176" s="71"/>
      <c r="EA176" s="71"/>
      <c r="EB176" s="71"/>
      <c r="EC176" s="71"/>
      <c r="ED176" s="71"/>
      <c r="EE176" s="71"/>
      <c r="EF176" s="71"/>
      <c r="EG176" s="71"/>
      <c r="EH176" s="71"/>
      <c r="EI176" s="71"/>
      <c r="EJ176" s="71"/>
      <c r="EK176" s="71"/>
      <c r="EL176" s="71"/>
      <c r="EM176" s="71"/>
      <c r="EN176" s="71"/>
      <c r="EO176" s="71"/>
      <c r="EP176" s="71"/>
      <c r="EQ176" s="71"/>
      <c r="ER176" s="71"/>
      <c r="ES176" s="71"/>
      <c r="ET176" s="71"/>
      <c r="EU176" s="71"/>
      <c r="EV176" s="71"/>
      <c r="EW176" s="71"/>
      <c r="EX176" s="71"/>
      <c r="EY176" s="71"/>
      <c r="EZ176" s="71"/>
      <c r="FA176" s="71"/>
      <c r="FB176" s="71"/>
      <c r="FC176" s="71"/>
      <c r="FD176" s="71"/>
      <c r="FE176" s="71"/>
      <c r="FF176" s="71"/>
      <c r="FG176" s="71"/>
      <c r="FH176" s="71"/>
      <c r="FI176" s="71"/>
      <c r="FJ176" s="71"/>
      <c r="FK176" s="71"/>
      <c r="FL176" s="71"/>
      <c r="FM176" s="71"/>
      <c r="FN176" s="71"/>
      <c r="FO176" s="71"/>
      <c r="FP176" s="71"/>
      <c r="FQ176" s="71"/>
      <c r="FR176" s="71"/>
      <c r="FS176" s="71"/>
      <c r="FT176" s="71"/>
      <c r="FU176" s="71"/>
      <c r="FV176" s="71"/>
      <c r="FW176" s="71"/>
      <c r="FX176" s="71"/>
      <c r="FY176" s="71"/>
      <c r="FZ176" s="71"/>
      <c r="GA176" s="71"/>
      <c r="GB176" s="71"/>
      <c r="GC176" s="71"/>
      <c r="GD176" s="71"/>
      <c r="GE176" s="71"/>
      <c r="GF176" s="71"/>
      <c r="GG176" s="71"/>
      <c r="GH176" s="71"/>
      <c r="GI176" s="71"/>
      <c r="GJ176" s="71"/>
      <c r="GK176" s="71"/>
      <c r="GL176" s="71"/>
      <c r="GM176" s="71"/>
      <c r="GN176" s="71"/>
      <c r="GO176" s="71"/>
      <c r="GP176" s="71"/>
      <c r="GQ176" s="71"/>
      <c r="GR176" s="71"/>
      <c r="GS176" s="71"/>
      <c r="GT176" s="71"/>
      <c r="GU176" s="71"/>
      <c r="GV176" s="71"/>
      <c r="GW176" s="71"/>
      <c r="GX176" s="71"/>
      <c r="GY176" s="71"/>
      <c r="GZ176" s="71"/>
      <c r="HA176" s="71"/>
      <c r="HB176" s="71"/>
      <c r="HC176" s="71"/>
      <c r="HD176" s="71"/>
      <c r="HE176" s="71"/>
      <c r="HF176" s="71"/>
      <c r="HG176" s="71"/>
      <c r="HH176" s="71"/>
      <c r="HI176" s="71"/>
      <c r="HJ176" s="71"/>
      <c r="HK176" s="71"/>
      <c r="HL176" s="71"/>
      <c r="HM176" s="71"/>
      <c r="HN176" s="71"/>
      <c r="HO176" s="71"/>
      <c r="HP176" s="71"/>
      <c r="HQ176" s="38"/>
      <c r="HR176" s="38"/>
      <c r="HS176" s="38"/>
      <c r="HT176" s="38"/>
      <c r="HU176" s="38"/>
      <c r="HV176" s="38"/>
      <c r="HW176" s="38"/>
      <c r="HX176" s="38"/>
      <c r="HY176" s="38"/>
      <c r="HZ176" s="38"/>
      <c r="IA176" s="38"/>
      <c r="IB176" s="38"/>
      <c r="IC176" s="38"/>
      <c r="ID176" s="38"/>
      <c r="IE176" s="38"/>
      <c r="IF176" s="38"/>
      <c r="IG176" s="38"/>
      <c r="IH176" s="38"/>
      <c r="II176" s="38"/>
      <c r="IJ176" s="38"/>
      <c r="IK176" s="38"/>
      <c r="IL176" s="38"/>
      <c r="IM176" s="38"/>
      <c r="IN176" s="38"/>
      <c r="IO176" s="38"/>
      <c r="IP176" s="38"/>
      <c r="IQ176" s="38"/>
      <c r="IR176" s="38"/>
      <c r="IS176" s="38"/>
      <c r="IT176" s="38"/>
      <c r="IU176" s="38"/>
      <c r="IV176" s="38"/>
    </row>
    <row r="177" spans="1:67" s="71" customFormat="1" ht="13.5" customHeight="1">
      <c r="A177" s="60"/>
      <c r="B177" s="43"/>
      <c r="C177" s="43" t="s">
        <v>78</v>
      </c>
      <c r="D177" s="43" t="s">
        <v>89</v>
      </c>
      <c r="E177" s="43"/>
      <c r="F177" s="51"/>
      <c r="G177" s="52"/>
      <c r="H177" s="52">
        <f>SUM(H178:H204)</f>
        <v>0</v>
      </c>
      <c r="I177" s="59"/>
    </row>
    <row r="178" spans="1:67" s="38" customFormat="1" ht="27" customHeight="1">
      <c r="A178" s="56">
        <v>44</v>
      </c>
      <c r="B178" s="57" t="s">
        <v>78</v>
      </c>
      <c r="C178" s="114" t="s">
        <v>263</v>
      </c>
      <c r="D178" s="174" t="s">
        <v>293</v>
      </c>
      <c r="E178" s="115" t="s">
        <v>19</v>
      </c>
      <c r="F178" s="93">
        <f>SUM(F182:F182)</f>
        <v>26.082000000000001</v>
      </c>
      <c r="G178" s="323"/>
      <c r="H178" s="48">
        <f>F178*G178</f>
        <v>0</v>
      </c>
      <c r="I178" s="46" t="s">
        <v>70</v>
      </c>
      <c r="J178" s="68"/>
      <c r="K178" s="5"/>
      <c r="L178" s="5"/>
      <c r="M178" s="5"/>
      <c r="N178" s="5"/>
      <c r="O178" s="68"/>
      <c r="P178" s="68"/>
      <c r="Q178" s="5"/>
      <c r="R178" s="107"/>
      <c r="S178" s="71"/>
      <c r="T178" s="71"/>
      <c r="U178" s="71"/>
      <c r="V178" s="71"/>
      <c r="W178" s="71"/>
      <c r="X178" s="71"/>
      <c r="Y178" s="71"/>
      <c r="Z178" s="71"/>
      <c r="AA178" s="71"/>
      <c r="AB178" s="71"/>
      <c r="AC178" s="71"/>
      <c r="AD178" s="71"/>
      <c r="AE178" s="71"/>
      <c r="AF178" s="71"/>
      <c r="AG178" s="71"/>
      <c r="AH178" s="71"/>
      <c r="AI178" s="71"/>
      <c r="AJ178" s="71"/>
      <c r="AK178" s="71"/>
      <c r="AL178" s="71"/>
      <c r="AM178" s="71"/>
      <c r="AN178" s="71"/>
      <c r="AO178" s="71"/>
      <c r="AP178" s="71"/>
      <c r="AQ178" s="71"/>
      <c r="AR178" s="71"/>
      <c r="AS178" s="71"/>
      <c r="AT178" s="71"/>
      <c r="AU178" s="71"/>
      <c r="AV178" s="71"/>
      <c r="AW178" s="71"/>
      <c r="AX178" s="71"/>
      <c r="AY178" s="71"/>
      <c r="AZ178" s="71"/>
      <c r="BA178" s="71"/>
      <c r="BB178" s="71"/>
      <c r="BC178" s="71"/>
      <c r="BD178" s="71"/>
      <c r="BE178" s="71"/>
      <c r="BF178" s="71"/>
      <c r="BG178" s="71"/>
      <c r="BH178" s="71"/>
      <c r="BI178" s="71"/>
      <c r="BJ178" s="71"/>
      <c r="BK178" s="71"/>
      <c r="BL178" s="71"/>
      <c r="BM178" s="71"/>
      <c r="BN178" s="71"/>
      <c r="BO178" s="71"/>
    </row>
    <row r="179" spans="1:67" s="38" customFormat="1" ht="13.5" customHeight="1">
      <c r="A179" s="56"/>
      <c r="B179" s="57"/>
      <c r="C179" s="114"/>
      <c r="D179" s="88" t="s">
        <v>292</v>
      </c>
      <c r="E179" s="115"/>
      <c r="F179" s="93"/>
      <c r="G179" s="323"/>
      <c r="H179" s="48"/>
      <c r="I179" s="46"/>
      <c r="J179" s="5"/>
      <c r="K179" s="5"/>
      <c r="L179" s="5"/>
      <c r="M179" s="5"/>
      <c r="N179" s="5"/>
      <c r="O179" s="68"/>
      <c r="P179" s="68"/>
      <c r="Q179" s="5"/>
      <c r="R179" s="107"/>
      <c r="S179" s="71"/>
      <c r="T179" s="71"/>
      <c r="U179" s="71"/>
      <c r="V179" s="71"/>
      <c r="W179" s="71"/>
      <c r="X179" s="71"/>
      <c r="Y179" s="71"/>
      <c r="Z179" s="71"/>
      <c r="AA179" s="71"/>
      <c r="AB179" s="71"/>
      <c r="AC179" s="71"/>
      <c r="AD179" s="71"/>
      <c r="AE179" s="71"/>
      <c r="AF179" s="71"/>
      <c r="AG179" s="71"/>
      <c r="AH179" s="71"/>
      <c r="AI179" s="71"/>
      <c r="AJ179" s="71"/>
      <c r="AK179" s="71"/>
      <c r="AL179" s="71"/>
      <c r="AM179" s="71"/>
      <c r="AN179" s="71"/>
      <c r="AO179" s="71"/>
      <c r="AP179" s="71"/>
      <c r="AQ179" s="71"/>
      <c r="AR179" s="71"/>
      <c r="AS179" s="71"/>
      <c r="AT179" s="71"/>
      <c r="AU179" s="71"/>
      <c r="AV179" s="71"/>
      <c r="AW179" s="71"/>
      <c r="AX179" s="71"/>
      <c r="AY179" s="71"/>
      <c r="AZ179" s="71"/>
      <c r="BA179" s="71"/>
      <c r="BB179" s="71"/>
      <c r="BC179" s="71"/>
      <c r="BD179" s="71"/>
      <c r="BE179" s="71"/>
      <c r="BF179" s="71"/>
      <c r="BG179" s="71"/>
      <c r="BH179" s="71"/>
      <c r="BI179" s="71"/>
      <c r="BJ179" s="71"/>
      <c r="BK179" s="71"/>
      <c r="BL179" s="71"/>
      <c r="BM179" s="71"/>
      <c r="BN179" s="71"/>
      <c r="BO179" s="71"/>
    </row>
    <row r="180" spans="1:67" s="40" customFormat="1" ht="13.5" customHeight="1">
      <c r="A180" s="100"/>
      <c r="B180" s="264"/>
      <c r="C180" s="264"/>
      <c r="D180" s="88" t="s">
        <v>294</v>
      </c>
      <c r="E180" s="264"/>
      <c r="F180" s="89"/>
      <c r="G180" s="320"/>
      <c r="H180" s="86"/>
      <c r="I180" s="265"/>
      <c r="J180" s="68"/>
      <c r="K180" s="5"/>
      <c r="L180" s="5"/>
      <c r="M180" s="5"/>
      <c r="N180" s="5"/>
      <c r="O180" s="68"/>
      <c r="P180" s="68"/>
      <c r="Q180" s="5"/>
      <c r="R180" s="72"/>
      <c r="S180" s="72"/>
      <c r="T180" s="72"/>
      <c r="U180" s="72"/>
      <c r="V180" s="72"/>
      <c r="W180" s="72"/>
      <c r="X180" s="72"/>
      <c r="Y180" s="72"/>
      <c r="Z180" s="72"/>
      <c r="AA180" s="72"/>
      <c r="AB180" s="72"/>
      <c r="AC180" s="72"/>
      <c r="AD180" s="72"/>
      <c r="AE180" s="72"/>
      <c r="AF180" s="72"/>
      <c r="AG180" s="72"/>
      <c r="AH180" s="72"/>
      <c r="AI180" s="72"/>
      <c r="AJ180" s="72"/>
      <c r="AK180" s="72"/>
      <c r="AL180" s="72"/>
      <c r="AM180" s="72"/>
      <c r="AN180" s="72"/>
      <c r="AO180" s="72"/>
      <c r="AP180" s="72"/>
      <c r="AQ180" s="72"/>
      <c r="AR180" s="72"/>
      <c r="AS180" s="72"/>
      <c r="AT180" s="72"/>
      <c r="AU180" s="72"/>
      <c r="AV180" s="72"/>
      <c r="AW180" s="72"/>
      <c r="AX180" s="72"/>
      <c r="AY180" s="72"/>
      <c r="AZ180" s="72"/>
      <c r="BA180" s="72"/>
      <c r="BB180" s="72"/>
      <c r="BC180" s="72"/>
      <c r="BD180" s="72"/>
      <c r="BE180" s="72"/>
      <c r="BF180" s="72"/>
      <c r="BG180" s="72"/>
      <c r="BH180" s="72"/>
      <c r="BI180" s="72"/>
      <c r="BJ180" s="72"/>
      <c r="BK180" s="72"/>
      <c r="BL180" s="72"/>
      <c r="BM180" s="72"/>
      <c r="BN180" s="72"/>
      <c r="BO180" s="72"/>
    </row>
    <row r="181" spans="1:67" s="40" customFormat="1" ht="40.5" customHeight="1">
      <c r="A181" s="100"/>
      <c r="B181" s="84"/>
      <c r="C181" s="85"/>
      <c r="D181" s="88" t="s">
        <v>79</v>
      </c>
      <c r="E181" s="85"/>
      <c r="F181" s="266"/>
      <c r="G181" s="48"/>
      <c r="H181" s="86"/>
      <c r="I181" s="265"/>
      <c r="J181" s="267"/>
      <c r="K181" s="72"/>
      <c r="L181" s="72"/>
      <c r="M181" s="72"/>
      <c r="N181" s="72"/>
      <c r="O181" s="72"/>
      <c r="P181" s="72"/>
      <c r="Q181" s="72"/>
      <c r="R181" s="72"/>
      <c r="S181" s="72"/>
      <c r="T181" s="72"/>
      <c r="U181" s="72"/>
      <c r="V181" s="72"/>
      <c r="W181" s="72"/>
      <c r="X181" s="72"/>
      <c r="Y181" s="72"/>
      <c r="Z181" s="72"/>
      <c r="AA181" s="72"/>
      <c r="AB181" s="72"/>
      <c r="AC181" s="72"/>
      <c r="AD181" s="72"/>
      <c r="AE181" s="72"/>
      <c r="AF181" s="72"/>
      <c r="AG181" s="72"/>
      <c r="AH181" s="72"/>
      <c r="AI181" s="72"/>
      <c r="AJ181" s="72"/>
      <c r="AK181" s="72"/>
      <c r="AL181" s="72"/>
      <c r="AM181" s="72"/>
      <c r="AN181" s="72"/>
      <c r="AO181" s="72"/>
      <c r="AP181" s="72"/>
      <c r="AQ181" s="72"/>
      <c r="AR181" s="72"/>
      <c r="AS181" s="72"/>
      <c r="AT181" s="72"/>
      <c r="AU181" s="72"/>
      <c r="AV181" s="72"/>
      <c r="AW181" s="72"/>
      <c r="AX181" s="72"/>
      <c r="AY181" s="72"/>
      <c r="AZ181" s="72"/>
      <c r="BA181" s="72"/>
      <c r="BB181" s="72"/>
      <c r="BC181" s="72"/>
      <c r="BD181" s="72"/>
      <c r="BE181" s="72"/>
      <c r="BF181" s="72"/>
      <c r="BG181" s="72"/>
      <c r="BH181" s="72"/>
      <c r="BI181" s="72"/>
      <c r="BJ181" s="72"/>
      <c r="BK181" s="72"/>
      <c r="BL181" s="72"/>
      <c r="BM181" s="72"/>
      <c r="BN181" s="72"/>
      <c r="BO181" s="72"/>
    </row>
    <row r="182" spans="1:67" s="38" customFormat="1" ht="13.5" customHeight="1">
      <c r="A182" s="60"/>
      <c r="B182" s="43"/>
      <c r="C182" s="43"/>
      <c r="D182" s="233" t="s">
        <v>222</v>
      </c>
      <c r="E182" s="43"/>
      <c r="F182" s="50">
        <f>(24.84)*1.05</f>
        <v>26.082000000000001</v>
      </c>
      <c r="G182" s="52"/>
      <c r="H182" s="52"/>
      <c r="I182" s="59"/>
      <c r="J182" s="71"/>
      <c r="K182" s="71"/>
      <c r="L182" s="71"/>
      <c r="M182" s="71"/>
      <c r="N182" s="71"/>
      <c r="O182" s="71"/>
      <c r="P182" s="71"/>
      <c r="Q182" s="71"/>
      <c r="R182" s="71"/>
      <c r="S182" s="71"/>
      <c r="T182" s="71"/>
      <c r="U182" s="71"/>
      <c r="V182" s="72"/>
      <c r="W182" s="71"/>
      <c r="X182" s="71"/>
      <c r="Y182" s="71"/>
      <c r="Z182" s="71"/>
      <c r="AA182" s="71"/>
      <c r="AB182" s="71"/>
      <c r="AC182" s="71"/>
      <c r="AD182" s="71"/>
      <c r="AE182" s="71"/>
      <c r="AF182" s="71"/>
      <c r="AG182" s="71"/>
      <c r="AH182" s="71"/>
      <c r="AI182" s="71"/>
      <c r="AJ182" s="71"/>
      <c r="AK182" s="71"/>
      <c r="AL182" s="71"/>
      <c r="AM182" s="71"/>
      <c r="AN182" s="71"/>
      <c r="AO182" s="71"/>
      <c r="AP182" s="71"/>
      <c r="AQ182" s="71"/>
      <c r="AR182" s="71"/>
      <c r="AS182" s="71"/>
      <c r="AT182" s="71"/>
      <c r="AU182" s="71"/>
      <c r="AV182" s="71"/>
      <c r="AW182" s="71"/>
      <c r="AX182" s="71"/>
      <c r="AY182" s="71"/>
      <c r="AZ182" s="71"/>
      <c r="BA182" s="71"/>
      <c r="BB182" s="71"/>
      <c r="BC182" s="71"/>
      <c r="BD182" s="71"/>
      <c r="BE182" s="71"/>
      <c r="BF182" s="71"/>
      <c r="BG182" s="71"/>
      <c r="BH182" s="71"/>
      <c r="BI182" s="71"/>
      <c r="BJ182" s="71"/>
      <c r="BK182" s="71"/>
      <c r="BL182" s="71"/>
      <c r="BM182" s="71"/>
      <c r="BN182" s="71"/>
      <c r="BO182" s="71"/>
    </row>
    <row r="183" spans="1:67" s="38" customFormat="1" ht="13.5" customHeight="1">
      <c r="A183" s="56">
        <v>45</v>
      </c>
      <c r="B183" s="57" t="s">
        <v>78</v>
      </c>
      <c r="C183" s="44">
        <v>763111717</v>
      </c>
      <c r="D183" s="44" t="s">
        <v>80</v>
      </c>
      <c r="E183" s="44" t="s">
        <v>19</v>
      </c>
      <c r="F183" s="45">
        <f>SUM(F184)</f>
        <v>24.84</v>
      </c>
      <c r="G183" s="48"/>
      <c r="H183" s="48">
        <f>F183*G183</f>
        <v>0</v>
      </c>
      <c r="I183" s="46" t="s">
        <v>68</v>
      </c>
      <c r="J183" s="263"/>
      <c r="K183" s="103"/>
      <c r="L183" s="104"/>
      <c r="M183" s="9"/>
      <c r="N183" s="105"/>
      <c r="O183" s="106"/>
      <c r="P183" s="5"/>
      <c r="Q183" s="5"/>
      <c r="R183" s="107"/>
      <c r="S183" s="71"/>
      <c r="T183" s="71"/>
      <c r="U183" s="71"/>
      <c r="V183" s="71"/>
      <c r="W183" s="71"/>
      <c r="X183" s="71"/>
      <c r="Y183" s="71"/>
      <c r="Z183" s="71"/>
      <c r="AA183" s="71"/>
      <c r="AB183" s="71"/>
      <c r="AC183" s="71"/>
      <c r="AD183" s="71"/>
      <c r="AE183" s="71"/>
      <c r="AF183" s="71"/>
      <c r="AG183" s="71"/>
      <c r="AH183" s="71"/>
      <c r="AI183" s="71"/>
      <c r="AJ183" s="71"/>
      <c r="AK183" s="71"/>
      <c r="AL183" s="71"/>
      <c r="AM183" s="71"/>
      <c r="AN183" s="71"/>
      <c r="AO183" s="71"/>
      <c r="AP183" s="71"/>
      <c r="AQ183" s="71"/>
      <c r="AR183" s="71"/>
      <c r="AS183" s="71"/>
      <c r="AT183" s="71"/>
      <c r="AU183" s="71"/>
      <c r="AV183" s="71"/>
      <c r="AW183" s="71"/>
      <c r="AX183" s="71"/>
      <c r="AY183" s="71"/>
      <c r="AZ183" s="71"/>
      <c r="BA183" s="71"/>
      <c r="BB183" s="71"/>
      <c r="BC183" s="71"/>
      <c r="BD183" s="71"/>
      <c r="BE183" s="71"/>
      <c r="BF183" s="71"/>
      <c r="BG183" s="71"/>
      <c r="BH183" s="71"/>
      <c r="BI183" s="71"/>
      <c r="BJ183" s="71"/>
      <c r="BK183" s="71"/>
      <c r="BL183" s="71"/>
      <c r="BM183" s="71"/>
      <c r="BN183" s="71"/>
      <c r="BO183" s="71"/>
    </row>
    <row r="184" spans="1:67" s="38" customFormat="1" ht="13.5" customHeight="1">
      <c r="A184" s="60"/>
      <c r="B184" s="43"/>
      <c r="C184" s="43"/>
      <c r="D184" s="49" t="s">
        <v>223</v>
      </c>
      <c r="E184" s="53"/>
      <c r="F184" s="113">
        <f>24.84</f>
        <v>24.84</v>
      </c>
      <c r="G184" s="52"/>
      <c r="H184" s="52"/>
      <c r="I184" s="96"/>
      <c r="J184" s="268"/>
      <c r="K184" s="71"/>
      <c r="L184" s="71"/>
      <c r="M184" s="71"/>
      <c r="N184" s="71"/>
      <c r="O184" s="71"/>
      <c r="P184" s="71"/>
      <c r="Q184" s="71"/>
      <c r="R184" s="71"/>
      <c r="S184" s="71"/>
      <c r="T184" s="71"/>
      <c r="U184" s="71"/>
      <c r="V184" s="71"/>
      <c r="W184" s="71"/>
      <c r="X184" s="71"/>
      <c r="Y184" s="71"/>
      <c r="Z184" s="71"/>
      <c r="AA184" s="71"/>
      <c r="AB184" s="71"/>
      <c r="AC184" s="71"/>
      <c r="AD184" s="71"/>
      <c r="AE184" s="71"/>
      <c r="AF184" s="71"/>
      <c r="AG184" s="71"/>
      <c r="AH184" s="71"/>
      <c r="AI184" s="71"/>
      <c r="AJ184" s="71"/>
      <c r="AK184" s="71"/>
      <c r="AL184" s="71"/>
      <c r="AM184" s="71"/>
      <c r="AN184" s="71"/>
      <c r="AO184" s="71"/>
      <c r="AP184" s="71"/>
      <c r="AQ184" s="71"/>
      <c r="AR184" s="71"/>
      <c r="AS184" s="71"/>
      <c r="AT184" s="71"/>
      <c r="AU184" s="71"/>
      <c r="AV184" s="71"/>
      <c r="AW184" s="71"/>
      <c r="AX184" s="71"/>
      <c r="AY184" s="71"/>
      <c r="AZ184" s="71"/>
      <c r="BA184" s="71"/>
      <c r="BB184" s="71"/>
      <c r="BC184" s="71"/>
      <c r="BD184" s="71"/>
      <c r="BE184" s="71"/>
      <c r="BF184" s="71"/>
      <c r="BG184" s="71"/>
      <c r="BH184" s="71"/>
      <c r="BI184" s="71"/>
      <c r="BJ184" s="71"/>
      <c r="BK184" s="71"/>
      <c r="BL184" s="71"/>
      <c r="BM184" s="71"/>
      <c r="BN184" s="71"/>
      <c r="BO184" s="71"/>
    </row>
    <row r="185" spans="1:67" s="38" customFormat="1" ht="13.5" customHeight="1">
      <c r="A185" s="56">
        <v>46</v>
      </c>
      <c r="B185" s="57" t="s">
        <v>78</v>
      </c>
      <c r="C185" s="44">
        <v>763111722</v>
      </c>
      <c r="D185" s="44" t="s">
        <v>164</v>
      </c>
      <c r="E185" s="44" t="s">
        <v>22</v>
      </c>
      <c r="F185" s="45">
        <f>SUM(F186:F186)</f>
        <v>13.912500000000001</v>
      </c>
      <c r="G185" s="48"/>
      <c r="H185" s="48">
        <f>F185*G185</f>
        <v>0</v>
      </c>
      <c r="I185" s="46" t="s">
        <v>68</v>
      </c>
      <c r="J185" s="263"/>
      <c r="K185" s="103"/>
      <c r="L185" s="104"/>
      <c r="M185" s="9"/>
      <c r="N185" s="105"/>
      <c r="O185" s="106"/>
      <c r="P185" s="5"/>
      <c r="Q185" s="5"/>
      <c r="R185" s="107"/>
      <c r="S185" s="71"/>
      <c r="T185" s="71"/>
      <c r="U185" s="71"/>
      <c r="V185" s="71"/>
      <c r="W185" s="71"/>
      <c r="X185" s="71"/>
      <c r="Y185" s="71"/>
      <c r="Z185" s="71"/>
      <c r="AA185" s="71"/>
      <c r="AB185" s="71"/>
      <c r="AC185" s="71"/>
      <c r="AD185" s="71"/>
      <c r="AE185" s="71"/>
      <c r="AF185" s="71"/>
      <c r="AG185" s="71"/>
      <c r="AH185" s="71"/>
      <c r="AI185" s="71"/>
      <c r="AJ185" s="71"/>
      <c r="AK185" s="71"/>
      <c r="AL185" s="71"/>
      <c r="AM185" s="71"/>
      <c r="AN185" s="71"/>
      <c r="AO185" s="71"/>
      <c r="AP185" s="71"/>
      <c r="AQ185" s="71"/>
      <c r="AR185" s="71"/>
      <c r="AS185" s="71"/>
      <c r="AT185" s="71"/>
      <c r="AU185" s="71"/>
      <c r="AV185" s="71"/>
      <c r="AW185" s="71"/>
      <c r="AX185" s="71"/>
      <c r="AY185" s="71"/>
      <c r="AZ185" s="71"/>
      <c r="BA185" s="71"/>
      <c r="BB185" s="71"/>
      <c r="BC185" s="71"/>
      <c r="BD185" s="71"/>
      <c r="BE185" s="71"/>
      <c r="BF185" s="71"/>
      <c r="BG185" s="71"/>
      <c r="BH185" s="71"/>
      <c r="BI185" s="71"/>
      <c r="BJ185" s="71"/>
      <c r="BK185" s="71"/>
      <c r="BL185" s="71"/>
      <c r="BM185" s="71"/>
      <c r="BN185" s="71"/>
      <c r="BO185" s="71"/>
    </row>
    <row r="186" spans="1:67" s="38" customFormat="1" ht="13.5" customHeight="1">
      <c r="A186" s="60"/>
      <c r="B186" s="43"/>
      <c r="C186" s="43"/>
      <c r="D186" s="49" t="s">
        <v>315</v>
      </c>
      <c r="E186" s="53"/>
      <c r="F186" s="113">
        <f>(2.65*5)*1.05</f>
        <v>13.912500000000001</v>
      </c>
      <c r="G186" s="52"/>
      <c r="H186" s="52"/>
      <c r="I186" s="96"/>
      <c r="J186" s="268"/>
      <c r="K186" s="71"/>
      <c r="L186" s="71"/>
      <c r="M186" s="71"/>
      <c r="N186" s="71"/>
      <c r="O186" s="71"/>
      <c r="P186" s="71"/>
      <c r="Q186" s="71"/>
      <c r="R186" s="71"/>
      <c r="S186" s="71"/>
      <c r="T186" s="71"/>
      <c r="U186" s="71"/>
      <c r="V186" s="71"/>
      <c r="W186" s="71"/>
      <c r="X186" s="71"/>
      <c r="Y186" s="71"/>
      <c r="Z186" s="71"/>
      <c r="AA186" s="71"/>
      <c r="AB186" s="71"/>
      <c r="AC186" s="71"/>
      <c r="AD186" s="71"/>
      <c r="AE186" s="71"/>
      <c r="AF186" s="71"/>
      <c r="AG186" s="71"/>
      <c r="AH186" s="71"/>
      <c r="AI186" s="71"/>
      <c r="AJ186" s="71"/>
      <c r="AK186" s="71"/>
      <c r="AL186" s="71"/>
      <c r="AM186" s="71"/>
      <c r="AN186" s="71"/>
      <c r="AO186" s="71"/>
      <c r="AP186" s="71"/>
      <c r="AQ186" s="71"/>
      <c r="AR186" s="71"/>
      <c r="AS186" s="71"/>
      <c r="AT186" s="71"/>
      <c r="AU186" s="71"/>
      <c r="AV186" s="71"/>
      <c r="AW186" s="71"/>
      <c r="AX186" s="71"/>
      <c r="AY186" s="71"/>
      <c r="AZ186" s="71"/>
      <c r="BA186" s="71"/>
      <c r="BB186" s="71"/>
      <c r="BC186" s="71"/>
      <c r="BD186" s="71"/>
      <c r="BE186" s="71"/>
      <c r="BF186" s="71"/>
      <c r="BG186" s="71"/>
      <c r="BH186" s="71"/>
      <c r="BI186" s="71"/>
      <c r="BJ186" s="71"/>
      <c r="BK186" s="71"/>
      <c r="BL186" s="71"/>
      <c r="BM186" s="71"/>
      <c r="BN186" s="71"/>
      <c r="BO186" s="71"/>
    </row>
    <row r="187" spans="1:67" s="1" customFormat="1" ht="13.5" customHeight="1">
      <c r="A187" s="56">
        <v>47</v>
      </c>
      <c r="B187" s="44" t="s">
        <v>78</v>
      </c>
      <c r="C187" s="44">
        <v>763122411</v>
      </c>
      <c r="D187" s="44" t="s">
        <v>160</v>
      </c>
      <c r="E187" s="44" t="s">
        <v>19</v>
      </c>
      <c r="F187" s="45">
        <f>SUM(F190:F190)</f>
        <v>10.78035</v>
      </c>
      <c r="G187" s="48"/>
      <c r="H187" s="48">
        <f>F187*G187</f>
        <v>0</v>
      </c>
      <c r="I187" s="46" t="s">
        <v>71</v>
      </c>
      <c r="J187" s="68"/>
      <c r="K187" s="5"/>
      <c r="L187" s="5"/>
      <c r="M187" s="5"/>
      <c r="N187" s="5"/>
      <c r="O187" s="68"/>
      <c r="P187" s="68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5"/>
      <c r="BI187" s="5"/>
      <c r="BJ187" s="5"/>
      <c r="BK187" s="5"/>
      <c r="BL187" s="5"/>
      <c r="BM187" s="5"/>
      <c r="BN187" s="5"/>
      <c r="BO187" s="5"/>
    </row>
    <row r="188" spans="1:67" s="1" customFormat="1" ht="13.5" customHeight="1">
      <c r="A188" s="58"/>
      <c r="B188" s="53"/>
      <c r="C188" s="53"/>
      <c r="D188" s="49" t="s">
        <v>161</v>
      </c>
      <c r="E188" s="53"/>
      <c r="F188" s="50"/>
      <c r="G188" s="320"/>
      <c r="H188" s="48"/>
      <c r="I188" s="59"/>
      <c r="J188" s="5"/>
      <c r="K188" s="5"/>
      <c r="L188" s="5"/>
      <c r="M188" s="5"/>
      <c r="N188" s="5"/>
      <c r="O188" s="68"/>
      <c r="P188" s="68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5"/>
      <c r="BK188" s="5"/>
      <c r="BL188" s="5"/>
      <c r="BM188" s="5"/>
      <c r="BN188" s="5"/>
      <c r="BO188" s="5"/>
    </row>
    <row r="189" spans="1:67" s="4" customFormat="1" ht="37.5" customHeight="1">
      <c r="A189" s="56"/>
      <c r="B189" s="57"/>
      <c r="C189" s="44"/>
      <c r="D189" s="49" t="s">
        <v>79</v>
      </c>
      <c r="E189" s="44"/>
      <c r="F189" s="91"/>
      <c r="G189" s="48"/>
      <c r="H189" s="48"/>
      <c r="I189" s="59"/>
      <c r="J189" s="101"/>
      <c r="K189" s="9"/>
      <c r="L189" s="9"/>
      <c r="M189" s="9"/>
      <c r="N189" s="9"/>
      <c r="O189" s="68"/>
      <c r="P189" s="68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</row>
    <row r="190" spans="1:67" s="1" customFormat="1" ht="13.5" customHeight="1">
      <c r="A190" s="56"/>
      <c r="B190" s="44"/>
      <c r="C190" s="44"/>
      <c r="D190" s="49" t="s">
        <v>224</v>
      </c>
      <c r="E190" s="44"/>
      <c r="F190" s="50">
        <f>(10.267)*1.05</f>
        <v>10.78035</v>
      </c>
      <c r="G190" s="48"/>
      <c r="H190" s="48"/>
      <c r="I190" s="46"/>
      <c r="J190" s="5"/>
      <c r="K190" s="5"/>
      <c r="L190" s="5"/>
      <c r="M190" s="108"/>
      <c r="N190" s="5"/>
      <c r="O190" s="68"/>
      <c r="P190" s="68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  <c r="BG190" s="5"/>
      <c r="BH190" s="5"/>
      <c r="BI190" s="5"/>
      <c r="BJ190" s="5"/>
      <c r="BK190" s="5"/>
      <c r="BL190" s="5"/>
      <c r="BM190" s="5"/>
      <c r="BN190" s="5"/>
      <c r="BO190" s="5"/>
    </row>
    <row r="191" spans="1:67" s="72" customFormat="1" ht="13.5" customHeight="1">
      <c r="A191" s="56">
        <v>48</v>
      </c>
      <c r="B191" s="44" t="s">
        <v>78</v>
      </c>
      <c r="C191" s="44" t="s">
        <v>162</v>
      </c>
      <c r="D191" s="44" t="s">
        <v>163</v>
      </c>
      <c r="E191" s="44" t="s">
        <v>19</v>
      </c>
      <c r="F191" s="45">
        <f>SUM(F192)</f>
        <v>10.266999999999999</v>
      </c>
      <c r="G191" s="48"/>
      <c r="H191" s="48">
        <f>F191*G191</f>
        <v>0</v>
      </c>
      <c r="I191" s="46" t="s">
        <v>69</v>
      </c>
      <c r="J191" s="39"/>
    </row>
    <row r="192" spans="1:67" s="72" customFormat="1" ht="13.5" customHeight="1">
      <c r="A192" s="56"/>
      <c r="B192" s="44"/>
      <c r="C192" s="44"/>
      <c r="D192" s="66" t="s">
        <v>225</v>
      </c>
      <c r="E192" s="44"/>
      <c r="F192" s="113">
        <f>10.267</f>
        <v>10.266999999999999</v>
      </c>
      <c r="G192" s="48"/>
      <c r="H192" s="48"/>
      <c r="I192" s="46"/>
      <c r="J192" s="39"/>
    </row>
    <row r="193" spans="1:67" s="1" customFormat="1" ht="27" customHeight="1">
      <c r="A193" s="56">
        <v>49</v>
      </c>
      <c r="B193" s="57" t="s">
        <v>78</v>
      </c>
      <c r="C193" s="114">
        <v>763135101</v>
      </c>
      <c r="D193" s="174" t="s">
        <v>179</v>
      </c>
      <c r="E193" s="115" t="s">
        <v>19</v>
      </c>
      <c r="F193" s="93">
        <f>SUM(F194:F194)</f>
        <v>39.620000000000005</v>
      </c>
      <c r="G193" s="323"/>
      <c r="H193" s="48">
        <f>F193*G193</f>
        <v>0</v>
      </c>
      <c r="I193" s="46" t="s">
        <v>71</v>
      </c>
      <c r="J193" s="263"/>
      <c r="K193" s="103"/>
      <c r="L193" s="104"/>
      <c r="M193" s="9"/>
      <c r="N193" s="105"/>
      <c r="O193" s="106"/>
      <c r="P193" s="5"/>
      <c r="Q193" s="5"/>
      <c r="R193" s="107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  <c r="BG193" s="5"/>
      <c r="BH193" s="5"/>
      <c r="BI193" s="5"/>
      <c r="BJ193" s="5"/>
      <c r="BK193" s="5"/>
      <c r="BL193" s="5"/>
      <c r="BM193" s="5"/>
      <c r="BN193" s="5"/>
      <c r="BO193" s="5"/>
    </row>
    <row r="194" spans="1:67" s="1" customFormat="1" ht="13.5" customHeight="1">
      <c r="A194" s="56"/>
      <c r="B194" s="57"/>
      <c r="C194" s="114"/>
      <c r="D194" s="49" t="s">
        <v>302</v>
      </c>
      <c r="E194" s="115"/>
      <c r="F194" s="50">
        <f>(34.92+4.7)</f>
        <v>39.620000000000005</v>
      </c>
      <c r="G194" s="323"/>
      <c r="H194" s="48"/>
      <c r="I194" s="46"/>
      <c r="J194" s="5"/>
      <c r="K194" s="5"/>
      <c r="L194" s="5"/>
      <c r="M194" s="5"/>
      <c r="N194" s="5"/>
      <c r="O194" s="5"/>
      <c r="P194" s="5"/>
      <c r="Q194" s="39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5"/>
      <c r="BK194" s="5"/>
      <c r="BL194" s="5"/>
      <c r="BM194" s="5"/>
      <c r="BN194" s="5"/>
      <c r="BO194" s="5"/>
    </row>
    <row r="195" spans="1:67" s="9" customFormat="1" ht="13.5" customHeight="1">
      <c r="A195" s="56">
        <v>50</v>
      </c>
      <c r="B195" s="57" t="s">
        <v>78</v>
      </c>
      <c r="C195" s="114">
        <v>763135811</v>
      </c>
      <c r="D195" s="174" t="s">
        <v>116</v>
      </c>
      <c r="E195" s="115" t="s">
        <v>19</v>
      </c>
      <c r="F195" s="93">
        <f>SUM(F196:F198)</f>
        <v>87.67</v>
      </c>
      <c r="G195" s="323"/>
      <c r="H195" s="48">
        <f>F195*G195</f>
        <v>0</v>
      </c>
      <c r="I195" s="46" t="s">
        <v>71</v>
      </c>
      <c r="J195" s="102"/>
      <c r="O195" s="231"/>
      <c r="P195" s="102"/>
      <c r="Q195" s="73"/>
      <c r="R195" s="73"/>
    </row>
    <row r="196" spans="1:67" s="9" customFormat="1" ht="27" customHeight="1">
      <c r="A196" s="56"/>
      <c r="B196" s="57"/>
      <c r="C196" s="232"/>
      <c r="D196" s="233" t="s">
        <v>196</v>
      </c>
      <c r="E196" s="115"/>
      <c r="F196" s="50">
        <f>(33.84+1.08)</f>
        <v>34.92</v>
      </c>
      <c r="G196" s="315"/>
      <c r="H196" s="48"/>
      <c r="I196" s="46"/>
      <c r="J196" s="183"/>
      <c r="Q196" s="73"/>
    </row>
    <row r="197" spans="1:67" s="9" customFormat="1" ht="13.5" customHeight="1">
      <c r="A197" s="56"/>
      <c r="B197" s="57"/>
      <c r="C197" s="232"/>
      <c r="D197" s="233" t="s">
        <v>298</v>
      </c>
      <c r="E197" s="115"/>
      <c r="F197" s="50">
        <f>4.7</f>
        <v>4.7</v>
      </c>
      <c r="G197" s="315"/>
      <c r="H197" s="48"/>
      <c r="I197" s="46"/>
      <c r="J197" s="183"/>
      <c r="Q197" s="73"/>
    </row>
    <row r="198" spans="1:67" s="9" customFormat="1" ht="13.5" customHeight="1">
      <c r="A198" s="56"/>
      <c r="B198" s="57"/>
      <c r="C198" s="232"/>
      <c r="D198" s="233" t="s">
        <v>297</v>
      </c>
      <c r="E198" s="115"/>
      <c r="F198" s="50">
        <v>48.05</v>
      </c>
      <c r="G198" s="315"/>
      <c r="H198" s="48"/>
      <c r="I198" s="46"/>
      <c r="J198" s="183"/>
      <c r="Q198" s="73"/>
    </row>
    <row r="199" spans="1:67" s="1" customFormat="1" ht="13.5" customHeight="1">
      <c r="A199" s="58"/>
      <c r="B199" s="53"/>
      <c r="C199" s="53"/>
      <c r="D199" s="49" t="s">
        <v>117</v>
      </c>
      <c r="E199" s="53"/>
      <c r="F199" s="50"/>
      <c r="G199" s="320"/>
      <c r="H199" s="48"/>
      <c r="I199" s="59"/>
      <c r="J199" s="5"/>
      <c r="K199" s="5"/>
      <c r="L199" s="5"/>
      <c r="M199" s="5"/>
      <c r="N199" s="5"/>
      <c r="O199" s="109"/>
      <c r="P199" s="5"/>
      <c r="Q199" s="39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5"/>
      <c r="BJ199" s="5"/>
      <c r="BK199" s="5"/>
      <c r="BL199" s="5"/>
      <c r="BM199" s="5"/>
      <c r="BN199" s="5"/>
      <c r="BO199" s="5"/>
    </row>
    <row r="200" spans="1:67" s="1" customFormat="1" ht="27" customHeight="1">
      <c r="A200" s="58"/>
      <c r="B200" s="53"/>
      <c r="C200" s="53"/>
      <c r="D200" s="49" t="s">
        <v>172</v>
      </c>
      <c r="E200" s="53"/>
      <c r="F200" s="50"/>
      <c r="G200" s="320"/>
      <c r="H200" s="48"/>
      <c r="I200" s="59"/>
      <c r="J200" s="5"/>
      <c r="K200" s="5"/>
      <c r="L200" s="5"/>
      <c r="M200" s="5"/>
      <c r="N200" s="5"/>
      <c r="O200" s="109"/>
      <c r="P200" s="5"/>
      <c r="Q200" s="39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5"/>
      <c r="BJ200" s="5"/>
      <c r="BK200" s="5"/>
      <c r="BL200" s="5"/>
      <c r="BM200" s="5"/>
      <c r="BN200" s="5"/>
      <c r="BO200" s="5"/>
    </row>
    <row r="201" spans="1:67" s="38" customFormat="1" ht="13.5" customHeight="1">
      <c r="A201" s="56">
        <v>51</v>
      </c>
      <c r="B201" s="44">
        <v>763</v>
      </c>
      <c r="C201" s="44">
        <v>998763403</v>
      </c>
      <c r="D201" s="44" t="s">
        <v>166</v>
      </c>
      <c r="E201" s="44" t="s">
        <v>46</v>
      </c>
      <c r="F201" s="45">
        <v>1.62</v>
      </c>
      <c r="G201" s="48"/>
      <c r="H201" s="48">
        <f>F201*G201</f>
        <v>0</v>
      </c>
      <c r="I201" s="46" t="s">
        <v>68</v>
      </c>
      <c r="J201" s="297"/>
      <c r="K201" s="262"/>
      <c r="L201" s="71"/>
      <c r="M201" s="71"/>
      <c r="N201" s="71"/>
      <c r="O201" s="71"/>
      <c r="P201" s="71"/>
      <c r="Q201" s="71"/>
      <c r="R201" s="5"/>
      <c r="S201" s="71"/>
      <c r="T201" s="5"/>
      <c r="U201" s="5"/>
      <c r="V201" s="71"/>
      <c r="W201" s="71"/>
      <c r="X201" s="71"/>
      <c r="Y201" s="71"/>
      <c r="Z201" s="71"/>
      <c r="AA201" s="71"/>
      <c r="AB201" s="71"/>
      <c r="AC201" s="71"/>
      <c r="AD201" s="71"/>
      <c r="AE201" s="71"/>
      <c r="AF201" s="71"/>
      <c r="AG201" s="71"/>
      <c r="AH201" s="71"/>
      <c r="AI201" s="71"/>
      <c r="AJ201" s="71"/>
      <c r="AK201" s="71"/>
      <c r="AL201" s="71"/>
      <c r="AM201" s="71"/>
      <c r="AN201" s="71"/>
      <c r="AO201" s="71"/>
      <c r="AP201" s="71"/>
      <c r="AQ201" s="71"/>
      <c r="AR201" s="71"/>
      <c r="AS201" s="71"/>
      <c r="AT201" s="71"/>
      <c r="AU201" s="71"/>
      <c r="AV201" s="71"/>
      <c r="AW201" s="71"/>
      <c r="AX201" s="71"/>
      <c r="AY201" s="71"/>
      <c r="AZ201" s="71"/>
      <c r="BA201" s="71"/>
      <c r="BB201" s="71"/>
      <c r="BC201" s="71"/>
      <c r="BD201" s="71"/>
      <c r="BE201" s="71"/>
      <c r="BF201" s="71"/>
      <c r="BG201" s="71"/>
      <c r="BH201" s="71"/>
      <c r="BI201" s="71"/>
      <c r="BJ201" s="71"/>
      <c r="BK201" s="71"/>
      <c r="BL201" s="71"/>
      <c r="BM201" s="71"/>
      <c r="BN201" s="71"/>
      <c r="BO201" s="71"/>
    </row>
    <row r="202" spans="1:67" s="38" customFormat="1" ht="13.5" customHeight="1">
      <c r="A202" s="56">
        <v>52</v>
      </c>
      <c r="B202" s="44" t="s">
        <v>56</v>
      </c>
      <c r="C202" s="44" t="s">
        <v>358</v>
      </c>
      <c r="D202" s="44" t="s">
        <v>359</v>
      </c>
      <c r="E202" s="44" t="s">
        <v>352</v>
      </c>
      <c r="F202" s="45">
        <f>F203</f>
        <v>1</v>
      </c>
      <c r="G202" s="48"/>
      <c r="H202" s="48">
        <f>F202*G202</f>
        <v>0</v>
      </c>
      <c r="I202" s="46" t="s">
        <v>69</v>
      </c>
      <c r="J202" s="293"/>
      <c r="K202" s="71"/>
      <c r="L202" s="71"/>
      <c r="M202" s="71"/>
      <c r="N202" s="71"/>
      <c r="O202" s="71"/>
      <c r="P202" s="71"/>
      <c r="Q202" s="71"/>
      <c r="R202" s="5"/>
      <c r="S202" s="71"/>
      <c r="T202" s="5"/>
      <c r="U202" s="71"/>
      <c r="V202" s="71"/>
      <c r="W202" s="71"/>
      <c r="X202" s="71"/>
      <c r="Y202" s="71"/>
      <c r="Z202" s="71"/>
      <c r="AA202" s="71"/>
      <c r="AB202" s="71"/>
      <c r="AC202" s="71"/>
      <c r="AD202" s="71"/>
      <c r="AE202" s="71"/>
      <c r="AF202" s="71"/>
      <c r="AG202" s="71"/>
      <c r="AH202" s="71"/>
      <c r="AI202" s="71"/>
      <c r="AJ202" s="71"/>
      <c r="AK202" s="71"/>
      <c r="AL202" s="71"/>
      <c r="AM202" s="71"/>
      <c r="AN202" s="71"/>
      <c r="AO202" s="71"/>
      <c r="AP202" s="71"/>
      <c r="AQ202" s="71"/>
      <c r="AR202" s="71"/>
      <c r="AS202" s="71"/>
      <c r="AT202" s="71"/>
      <c r="AU202" s="71"/>
      <c r="AV202" s="71"/>
      <c r="AW202" s="71"/>
      <c r="AX202" s="71"/>
      <c r="AY202" s="71"/>
      <c r="AZ202" s="71"/>
      <c r="BA202" s="71"/>
      <c r="BB202" s="71"/>
      <c r="BC202" s="71"/>
      <c r="BD202" s="71"/>
      <c r="BE202" s="71"/>
      <c r="BF202" s="71"/>
      <c r="BG202" s="71"/>
      <c r="BH202" s="71"/>
      <c r="BI202" s="71"/>
      <c r="BJ202" s="71"/>
      <c r="BK202" s="71"/>
      <c r="BL202" s="71"/>
      <c r="BM202" s="71"/>
      <c r="BN202" s="71"/>
      <c r="BO202" s="71"/>
    </row>
    <row r="203" spans="1:67" s="38" customFormat="1" ht="13.5" customHeight="1">
      <c r="A203" s="58"/>
      <c r="B203" s="53"/>
      <c r="C203" s="53"/>
      <c r="D203" s="49" t="s">
        <v>90</v>
      </c>
      <c r="E203" s="53"/>
      <c r="F203" s="50">
        <v>1</v>
      </c>
      <c r="G203" s="320"/>
      <c r="H203" s="48"/>
      <c r="I203" s="59"/>
      <c r="J203" s="71"/>
      <c r="K203" s="71"/>
      <c r="L203" s="71"/>
      <c r="M203" s="71"/>
      <c r="N203" s="71"/>
      <c r="O203" s="71"/>
      <c r="P203" s="71"/>
      <c r="Q203" s="71"/>
      <c r="R203" s="5"/>
      <c r="S203" s="71"/>
      <c r="T203" s="5"/>
      <c r="U203" s="71"/>
      <c r="V203" s="71"/>
      <c r="W203" s="71"/>
      <c r="X203" s="71"/>
      <c r="Y203" s="71"/>
      <c r="Z203" s="71"/>
      <c r="AA203" s="71"/>
      <c r="AB203" s="71"/>
      <c r="AC203" s="71"/>
      <c r="AD203" s="71"/>
      <c r="AE203" s="71"/>
      <c r="AF203" s="71"/>
      <c r="AG203" s="71"/>
      <c r="AH203" s="71"/>
      <c r="AI203" s="71"/>
      <c r="AJ203" s="71"/>
      <c r="AK203" s="71"/>
      <c r="AL203" s="71"/>
      <c r="AM203" s="71"/>
      <c r="AN203" s="71"/>
      <c r="AO203" s="71"/>
      <c r="AP203" s="71"/>
      <c r="AQ203" s="71"/>
      <c r="AR203" s="71"/>
      <c r="AS203" s="71"/>
      <c r="AT203" s="71"/>
      <c r="AU203" s="71"/>
      <c r="AV203" s="71"/>
      <c r="AW203" s="71"/>
      <c r="AX203" s="71"/>
      <c r="AY203" s="71"/>
      <c r="AZ203" s="71"/>
      <c r="BA203" s="71"/>
      <c r="BB203" s="71"/>
      <c r="BC203" s="71"/>
      <c r="BD203" s="71"/>
      <c r="BE203" s="71"/>
      <c r="BF203" s="71"/>
      <c r="BG203" s="71"/>
      <c r="BH203" s="71"/>
      <c r="BI203" s="71"/>
      <c r="BJ203" s="71"/>
      <c r="BK203" s="71"/>
      <c r="BL203" s="71"/>
      <c r="BM203" s="71"/>
      <c r="BN203" s="71"/>
      <c r="BO203" s="71"/>
    </row>
    <row r="204" spans="1:67" s="38" customFormat="1" ht="13.5" customHeight="1">
      <c r="A204" s="58"/>
      <c r="B204" s="53"/>
      <c r="C204" s="53"/>
      <c r="D204" s="49" t="s">
        <v>47</v>
      </c>
      <c r="E204" s="53"/>
      <c r="F204" s="50"/>
      <c r="G204" s="320"/>
      <c r="H204" s="48"/>
      <c r="I204" s="59"/>
      <c r="J204" s="71"/>
      <c r="K204" s="71"/>
      <c r="L204" s="71"/>
      <c r="M204" s="71"/>
      <c r="N204" s="71"/>
      <c r="O204" s="71"/>
      <c r="P204" s="71"/>
      <c r="Q204" s="71"/>
      <c r="R204" s="5"/>
      <c r="S204" s="71"/>
      <c r="T204" s="5"/>
      <c r="U204" s="71"/>
      <c r="V204" s="71"/>
      <c r="W204" s="71"/>
      <c r="X204" s="71"/>
      <c r="Y204" s="71"/>
      <c r="Z204" s="71"/>
      <c r="AA204" s="71"/>
      <c r="AB204" s="71"/>
      <c r="AC204" s="71"/>
      <c r="AD204" s="71"/>
      <c r="AE204" s="71"/>
      <c r="AF204" s="71"/>
      <c r="AG204" s="71"/>
      <c r="AH204" s="71"/>
      <c r="AI204" s="71"/>
      <c r="AJ204" s="71"/>
      <c r="AK204" s="71"/>
      <c r="AL204" s="71"/>
      <c r="AM204" s="71"/>
      <c r="AN204" s="71"/>
      <c r="AO204" s="71"/>
      <c r="AP204" s="71"/>
      <c r="AQ204" s="71"/>
      <c r="AR204" s="71"/>
      <c r="AS204" s="71"/>
      <c r="AT204" s="71"/>
      <c r="AU204" s="71"/>
      <c r="AV204" s="71"/>
      <c r="AW204" s="71"/>
      <c r="AX204" s="71"/>
      <c r="AY204" s="71"/>
      <c r="AZ204" s="71"/>
      <c r="BA204" s="71"/>
      <c r="BB204" s="71"/>
      <c r="BC204" s="71"/>
      <c r="BD204" s="71"/>
      <c r="BE204" s="71"/>
      <c r="BF204" s="71"/>
      <c r="BG204" s="71"/>
      <c r="BH204" s="71"/>
      <c r="BI204" s="71"/>
      <c r="BJ204" s="71"/>
      <c r="BK204" s="71"/>
      <c r="BL204" s="71"/>
      <c r="BM204" s="71"/>
      <c r="BN204" s="71"/>
      <c r="BO204" s="71"/>
    </row>
    <row r="205" spans="1:67" s="5" customFormat="1" ht="13.5" customHeight="1">
      <c r="A205" s="60"/>
      <c r="B205" s="61"/>
      <c r="C205" s="43">
        <v>766</v>
      </c>
      <c r="D205" s="43" t="s">
        <v>28</v>
      </c>
      <c r="E205" s="43"/>
      <c r="F205" s="51"/>
      <c r="G205" s="52"/>
      <c r="H205" s="52">
        <f>SUM(H206:H212)</f>
        <v>0</v>
      </c>
      <c r="I205" s="96"/>
      <c r="J205" s="256"/>
      <c r="K205" s="257"/>
      <c r="L205" s="257"/>
      <c r="M205" s="257"/>
    </row>
    <row r="206" spans="1:67" customFormat="1" ht="27" customHeight="1">
      <c r="A206" s="56">
        <v>53</v>
      </c>
      <c r="B206" s="44">
        <v>766</v>
      </c>
      <c r="C206" s="44" t="s">
        <v>150</v>
      </c>
      <c r="D206" s="44" t="s">
        <v>226</v>
      </c>
      <c r="E206" s="44" t="s">
        <v>50</v>
      </c>
      <c r="F206" s="45">
        <f>F207</f>
        <v>1</v>
      </c>
      <c r="G206" s="48"/>
      <c r="H206" s="48">
        <f>F206*G206</f>
        <v>0</v>
      </c>
      <c r="I206" s="46" t="s">
        <v>70</v>
      </c>
      <c r="J206" s="294"/>
      <c r="K206" s="258"/>
      <c r="L206" s="295"/>
      <c r="M206" s="258"/>
      <c r="N206" s="258"/>
      <c r="O206" s="258"/>
      <c r="P206" s="258"/>
      <c r="Q206" s="258"/>
      <c r="R206" s="294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  <c r="BA206" s="8"/>
      <c r="BB206" s="8"/>
      <c r="BC206" s="8"/>
      <c r="BD206" s="8"/>
      <c r="BE206" s="8"/>
      <c r="BF206" s="8"/>
      <c r="BG206" s="8"/>
      <c r="BH206" s="8"/>
      <c r="BI206" s="8"/>
      <c r="BJ206" s="8"/>
      <c r="BK206" s="8"/>
      <c r="BL206" s="8"/>
      <c r="BM206" s="8"/>
      <c r="BN206" s="8"/>
      <c r="BO206" s="8"/>
    </row>
    <row r="207" spans="1:67" s="9" customFormat="1" ht="13.5" customHeight="1">
      <c r="A207" s="56"/>
      <c r="B207" s="57"/>
      <c r="C207" s="44"/>
      <c r="D207" s="49" t="s">
        <v>148</v>
      </c>
      <c r="E207" s="44"/>
      <c r="F207" s="50">
        <v>1</v>
      </c>
      <c r="G207" s="48"/>
      <c r="H207" s="48"/>
      <c r="I207" s="46"/>
      <c r="J207" s="294"/>
      <c r="K207" s="296"/>
      <c r="L207" s="295"/>
      <c r="M207" s="295"/>
      <c r="N207" s="295"/>
      <c r="O207" s="295"/>
      <c r="P207" s="295"/>
      <c r="Q207" s="295"/>
      <c r="R207" s="294"/>
    </row>
    <row r="208" spans="1:67" s="1" customFormat="1" ht="13.5" customHeight="1">
      <c r="A208" s="56"/>
      <c r="B208" s="44"/>
      <c r="C208" s="44"/>
      <c r="D208" s="49" t="s">
        <v>149</v>
      </c>
      <c r="E208" s="44"/>
      <c r="F208" s="45"/>
      <c r="G208" s="48"/>
      <c r="H208" s="48"/>
      <c r="I208" s="46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5"/>
      <c r="BK208" s="5"/>
      <c r="BL208" s="5"/>
      <c r="BM208" s="5"/>
      <c r="BN208" s="5"/>
      <c r="BO208" s="5"/>
    </row>
    <row r="209" spans="1:67" s="8" customFormat="1" ht="13.5" customHeight="1">
      <c r="A209" s="74">
        <v>54</v>
      </c>
      <c r="B209" s="44">
        <v>766</v>
      </c>
      <c r="C209" s="44">
        <v>998766203</v>
      </c>
      <c r="D209" s="44" t="s">
        <v>151</v>
      </c>
      <c r="E209" s="44" t="s">
        <v>46</v>
      </c>
      <c r="F209" s="45">
        <v>1.1000000000000001</v>
      </c>
      <c r="G209" s="48"/>
      <c r="H209" s="48">
        <f>F209*G209</f>
        <v>0</v>
      </c>
      <c r="I209" s="70" t="s">
        <v>68</v>
      </c>
    </row>
    <row r="210" spans="1:67" s="8" customFormat="1" ht="13.5" customHeight="1">
      <c r="A210" s="74">
        <v>55</v>
      </c>
      <c r="B210" s="44" t="s">
        <v>56</v>
      </c>
      <c r="C210" s="44" t="s">
        <v>355</v>
      </c>
      <c r="D210" s="44" t="s">
        <v>360</v>
      </c>
      <c r="E210" s="44" t="s">
        <v>352</v>
      </c>
      <c r="F210" s="45">
        <f>F211</f>
        <v>1</v>
      </c>
      <c r="G210" s="48"/>
      <c r="H210" s="48">
        <f>F210*G210</f>
        <v>0</v>
      </c>
      <c r="I210" s="70" t="s">
        <v>69</v>
      </c>
      <c r="J210" s="293"/>
    </row>
    <row r="211" spans="1:67" customFormat="1" ht="13.5" customHeight="1">
      <c r="A211" s="74"/>
      <c r="B211" s="44"/>
      <c r="C211" s="44"/>
      <c r="D211" s="49" t="s">
        <v>61</v>
      </c>
      <c r="E211" s="44"/>
      <c r="F211" s="50">
        <v>1</v>
      </c>
      <c r="G211" s="48"/>
      <c r="H211" s="48"/>
      <c r="I211" s="70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  <c r="BA211" s="8"/>
      <c r="BB211" s="8"/>
      <c r="BC211" s="8"/>
      <c r="BD211" s="8"/>
      <c r="BE211" s="8"/>
      <c r="BF211" s="8"/>
      <c r="BG211" s="8"/>
      <c r="BH211" s="8"/>
      <c r="BI211" s="8"/>
      <c r="BJ211" s="8"/>
      <c r="BK211" s="8"/>
      <c r="BL211" s="8"/>
      <c r="BM211" s="8"/>
      <c r="BN211" s="8"/>
      <c r="BO211" s="8"/>
    </row>
    <row r="212" spans="1:67" customFormat="1" ht="13.5" customHeight="1">
      <c r="A212" s="306"/>
      <c r="B212" s="307"/>
      <c r="C212" s="306"/>
      <c r="D212" s="49" t="s">
        <v>47</v>
      </c>
      <c r="E212" s="306"/>
      <c r="F212" s="50"/>
      <c r="G212" s="306"/>
      <c r="H212" s="306"/>
      <c r="I212" s="30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  <c r="BA212" s="8"/>
      <c r="BB212" s="8"/>
      <c r="BC212" s="8"/>
      <c r="BD212" s="8"/>
      <c r="BE212" s="8"/>
      <c r="BF212" s="8"/>
      <c r="BG212" s="8"/>
      <c r="BH212" s="8"/>
      <c r="BI212" s="8"/>
      <c r="BJ212" s="8"/>
      <c r="BK212" s="8"/>
      <c r="BL212" s="8"/>
      <c r="BM212" s="8"/>
      <c r="BN212" s="8"/>
      <c r="BO212" s="8"/>
    </row>
    <row r="213" spans="1:67" s="5" customFormat="1" ht="13.5" customHeight="1">
      <c r="A213" s="60"/>
      <c r="B213" s="43"/>
      <c r="C213" s="43">
        <v>767</v>
      </c>
      <c r="D213" s="43" t="s">
        <v>29</v>
      </c>
      <c r="E213" s="43"/>
      <c r="F213" s="51"/>
      <c r="G213" s="52"/>
      <c r="H213" s="52">
        <f>SUM(H214:H234)</f>
        <v>0</v>
      </c>
      <c r="I213" s="59"/>
    </row>
    <row r="214" spans="1:67" s="39" customFormat="1" ht="13.5" customHeight="1">
      <c r="A214" s="56">
        <v>56</v>
      </c>
      <c r="B214" s="57" t="s">
        <v>132</v>
      </c>
      <c r="C214" s="44" t="s">
        <v>227</v>
      </c>
      <c r="D214" s="44" t="s">
        <v>233</v>
      </c>
      <c r="E214" s="44" t="s">
        <v>19</v>
      </c>
      <c r="F214" s="45">
        <f>SUM(F215)</f>
        <v>52.75</v>
      </c>
      <c r="G214" s="48"/>
      <c r="H214" s="48">
        <f>F214*G214</f>
        <v>0</v>
      </c>
      <c r="I214" s="46" t="s">
        <v>70</v>
      </c>
      <c r="J214" s="73"/>
    </row>
    <row r="215" spans="1:67" s="39" customFormat="1" ht="27" customHeight="1">
      <c r="A215" s="56"/>
      <c r="B215" s="57"/>
      <c r="C215" s="44"/>
      <c r="D215" s="49" t="s">
        <v>305</v>
      </c>
      <c r="E215" s="44"/>
      <c r="F215" s="50">
        <f>48.05+4.7</f>
        <v>52.75</v>
      </c>
      <c r="G215" s="48"/>
      <c r="H215" s="48"/>
      <c r="I215" s="46"/>
      <c r="J215" s="73"/>
    </row>
    <row r="216" spans="1:67" s="39" customFormat="1" ht="13.5" customHeight="1">
      <c r="A216" s="56"/>
      <c r="B216" s="57"/>
      <c r="C216" s="44"/>
      <c r="D216" s="49" t="s">
        <v>229</v>
      </c>
      <c r="E216" s="44"/>
      <c r="F216" s="50"/>
      <c r="G216" s="48"/>
      <c r="H216" s="48"/>
      <c r="I216" s="46"/>
      <c r="J216" s="73"/>
    </row>
    <row r="217" spans="1:67" s="39" customFormat="1" ht="13.5" customHeight="1">
      <c r="A217" s="56">
        <v>57</v>
      </c>
      <c r="B217" s="57" t="s">
        <v>132</v>
      </c>
      <c r="C217" s="44" t="s">
        <v>232</v>
      </c>
      <c r="D217" s="44" t="s">
        <v>230</v>
      </c>
      <c r="E217" s="44" t="s">
        <v>19</v>
      </c>
      <c r="F217" s="45">
        <f>SUM(F218)</f>
        <v>3</v>
      </c>
      <c r="G217" s="48"/>
      <c r="H217" s="48">
        <f>F217*G217</f>
        <v>0</v>
      </c>
      <c r="I217" s="46" t="s">
        <v>70</v>
      </c>
      <c r="J217" s="276"/>
    </row>
    <row r="218" spans="1:67" s="39" customFormat="1" ht="13.5" customHeight="1">
      <c r="A218" s="56"/>
      <c r="B218" s="57"/>
      <c r="C218" s="44"/>
      <c r="D218" s="49" t="s">
        <v>228</v>
      </c>
      <c r="E218" s="44"/>
      <c r="F218" s="50">
        <v>3</v>
      </c>
      <c r="G218" s="48"/>
      <c r="H218" s="48"/>
      <c r="I218" s="46"/>
      <c r="J218" s="73"/>
    </row>
    <row r="219" spans="1:67" s="39" customFormat="1" ht="27" customHeight="1">
      <c r="A219" s="56"/>
      <c r="B219" s="57"/>
      <c r="C219" s="44"/>
      <c r="D219" s="49" t="s">
        <v>231</v>
      </c>
      <c r="E219" s="44"/>
      <c r="F219" s="50"/>
      <c r="G219" s="48"/>
      <c r="H219" s="48"/>
      <c r="I219" s="46"/>
      <c r="J219" s="73"/>
    </row>
    <row r="220" spans="1:67" s="39" customFormat="1" ht="13.5" customHeight="1">
      <c r="A220" s="56">
        <v>58</v>
      </c>
      <c r="B220" s="57" t="s">
        <v>132</v>
      </c>
      <c r="C220" s="44">
        <v>767590830</v>
      </c>
      <c r="D220" s="44" t="s">
        <v>133</v>
      </c>
      <c r="E220" s="44" t="s">
        <v>19</v>
      </c>
      <c r="F220" s="45">
        <f>SUM(F221)</f>
        <v>52.75</v>
      </c>
      <c r="G220" s="48"/>
      <c r="H220" s="48">
        <f>F220*G220</f>
        <v>0</v>
      </c>
      <c r="I220" s="46" t="s">
        <v>71</v>
      </c>
      <c r="J220" s="183"/>
    </row>
    <row r="221" spans="1:67" s="39" customFormat="1" ht="13.5" customHeight="1">
      <c r="A221" s="56"/>
      <c r="B221" s="57"/>
      <c r="C221" s="44"/>
      <c r="D221" s="49" t="s">
        <v>304</v>
      </c>
      <c r="E221" s="44"/>
      <c r="F221" s="50">
        <f>48.05+4.7</f>
        <v>52.75</v>
      </c>
      <c r="G221" s="48"/>
      <c r="H221" s="48"/>
      <c r="I221" s="46"/>
      <c r="J221" s="73"/>
    </row>
    <row r="222" spans="1:67" s="39" customFormat="1" ht="27" customHeight="1">
      <c r="A222" s="56"/>
      <c r="B222" s="57"/>
      <c r="C222" s="44"/>
      <c r="D222" s="49" t="s">
        <v>282</v>
      </c>
      <c r="E222" s="44"/>
      <c r="F222" s="50"/>
      <c r="G222" s="48"/>
      <c r="H222" s="48"/>
      <c r="I222" s="46"/>
      <c r="J222" s="73"/>
    </row>
    <row r="223" spans="1:67" s="39" customFormat="1" ht="13.5" customHeight="1">
      <c r="A223" s="56">
        <v>59</v>
      </c>
      <c r="B223" s="57" t="s">
        <v>132</v>
      </c>
      <c r="C223" s="44">
        <v>767590840</v>
      </c>
      <c r="D223" s="44" t="s">
        <v>134</v>
      </c>
      <c r="E223" s="44" t="s">
        <v>19</v>
      </c>
      <c r="F223" s="45">
        <f>SUM(F224)</f>
        <v>52.75</v>
      </c>
      <c r="G223" s="48"/>
      <c r="H223" s="48">
        <f>F223*G223</f>
        <v>0</v>
      </c>
      <c r="I223" s="46" t="s">
        <v>71</v>
      </c>
      <c r="J223" s="183"/>
    </row>
    <row r="224" spans="1:67" s="39" customFormat="1" ht="13.5" customHeight="1">
      <c r="A224" s="56"/>
      <c r="B224" s="57"/>
      <c r="C224" s="44"/>
      <c r="D224" s="49" t="s">
        <v>303</v>
      </c>
      <c r="E224" s="44"/>
      <c r="F224" s="50">
        <f>48.05+4.7</f>
        <v>52.75</v>
      </c>
      <c r="G224" s="48"/>
      <c r="H224" s="48"/>
      <c r="I224" s="46"/>
      <c r="J224" s="73"/>
    </row>
    <row r="225" spans="1:224" s="39" customFormat="1" ht="27" customHeight="1">
      <c r="A225" s="56"/>
      <c r="B225" s="57"/>
      <c r="C225" s="44"/>
      <c r="D225" s="49" t="s">
        <v>282</v>
      </c>
      <c r="E225" s="44"/>
      <c r="F225" s="50"/>
      <c r="G225" s="48"/>
      <c r="H225" s="48"/>
      <c r="I225" s="46"/>
      <c r="J225" s="73"/>
    </row>
    <row r="226" spans="1:224" s="1" customFormat="1" ht="13.5" customHeight="1">
      <c r="A226" s="56">
        <v>60</v>
      </c>
      <c r="B226" s="44">
        <v>767</v>
      </c>
      <c r="C226" s="44" t="s">
        <v>199</v>
      </c>
      <c r="D226" s="44" t="s">
        <v>200</v>
      </c>
      <c r="E226" s="44" t="s">
        <v>49</v>
      </c>
      <c r="F226" s="45">
        <f>SUM(F227)</f>
        <v>1</v>
      </c>
      <c r="G226" s="48"/>
      <c r="H226" s="48">
        <f>F226*G226</f>
        <v>0</v>
      </c>
      <c r="I226" s="46" t="s">
        <v>69</v>
      </c>
      <c r="J226" s="81"/>
      <c r="K226" s="180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  <c r="BA226" s="5"/>
      <c r="BB226" s="5"/>
      <c r="BC226" s="5"/>
      <c r="BD226" s="5"/>
      <c r="BE226" s="5"/>
      <c r="BF226" s="5"/>
      <c r="BG226" s="5"/>
      <c r="BH226" s="5"/>
      <c r="BI226" s="5"/>
      <c r="BJ226" s="5"/>
      <c r="BK226" s="5"/>
      <c r="BL226" s="5"/>
      <c r="BM226" s="5"/>
      <c r="BN226" s="5"/>
      <c r="BO226" s="5"/>
      <c r="BP226" s="5"/>
      <c r="BQ226" s="5"/>
      <c r="BR226" s="5"/>
      <c r="BS226" s="5"/>
      <c r="BT226" s="5"/>
      <c r="BU226" s="5"/>
      <c r="BV226" s="5"/>
      <c r="BW226" s="5"/>
      <c r="BX226" s="5"/>
      <c r="BY226" s="5"/>
      <c r="BZ226" s="5"/>
      <c r="CA226" s="5"/>
      <c r="CB226" s="5"/>
      <c r="CC226" s="5"/>
      <c r="CD226" s="5"/>
      <c r="CE226" s="5"/>
      <c r="CF226" s="5"/>
      <c r="CG226" s="5"/>
      <c r="CH226" s="5"/>
      <c r="CI226" s="5"/>
      <c r="CJ226" s="5"/>
      <c r="CK226" s="5"/>
      <c r="CL226" s="5"/>
      <c r="CM226" s="5"/>
      <c r="CN226" s="5"/>
      <c r="CO226" s="5"/>
      <c r="CP226" s="5"/>
      <c r="CQ226" s="5"/>
      <c r="CR226" s="5"/>
      <c r="CS226" s="5"/>
      <c r="CT226" s="5"/>
      <c r="CU226" s="5"/>
      <c r="CV226" s="5"/>
      <c r="CW226" s="5"/>
      <c r="CX226" s="5"/>
      <c r="CY226" s="5"/>
      <c r="CZ226" s="5"/>
      <c r="DA226" s="5"/>
      <c r="DB226" s="5"/>
      <c r="DC226" s="5"/>
      <c r="DD226" s="5"/>
      <c r="DE226" s="5"/>
      <c r="DF226" s="5"/>
      <c r="DG226" s="5"/>
      <c r="DH226" s="5"/>
      <c r="DI226" s="5"/>
      <c r="DJ226" s="5"/>
      <c r="DK226" s="5"/>
      <c r="DL226" s="5"/>
      <c r="DM226" s="5"/>
      <c r="DN226" s="5"/>
      <c r="DO226" s="5"/>
      <c r="DP226" s="5"/>
      <c r="DQ226" s="5"/>
      <c r="DR226" s="5"/>
      <c r="DS226" s="5"/>
      <c r="DT226" s="5"/>
      <c r="DU226" s="5"/>
      <c r="DV226" s="5"/>
      <c r="DW226" s="5"/>
      <c r="DX226" s="5"/>
      <c r="DY226" s="5"/>
      <c r="DZ226" s="5"/>
      <c r="EA226" s="5"/>
      <c r="EB226" s="5"/>
      <c r="EC226" s="5"/>
      <c r="ED226" s="5"/>
      <c r="EE226" s="5"/>
      <c r="EF226" s="5"/>
      <c r="EG226" s="5"/>
      <c r="EH226" s="5"/>
      <c r="EI226" s="5"/>
      <c r="EJ226" s="5"/>
      <c r="EK226" s="5"/>
      <c r="EL226" s="5"/>
      <c r="EM226" s="5"/>
      <c r="EN226" s="5"/>
      <c r="EO226" s="5"/>
      <c r="EP226" s="5"/>
      <c r="EQ226" s="5"/>
      <c r="ER226" s="5"/>
      <c r="ES226" s="5"/>
      <c r="ET226" s="5"/>
      <c r="EU226" s="5"/>
      <c r="EV226" s="5"/>
      <c r="EW226" s="5"/>
      <c r="EX226" s="5"/>
      <c r="EY226" s="5"/>
      <c r="EZ226" s="5"/>
      <c r="FA226" s="5"/>
      <c r="FB226" s="5"/>
      <c r="FC226" s="5"/>
      <c r="FD226" s="5"/>
      <c r="FE226" s="5"/>
      <c r="FF226" s="5"/>
      <c r="FG226" s="5"/>
      <c r="FH226" s="5"/>
      <c r="FI226" s="5"/>
      <c r="FJ226" s="5"/>
      <c r="FK226" s="5"/>
      <c r="FL226" s="5"/>
      <c r="FM226" s="5"/>
      <c r="FN226" s="5"/>
      <c r="FO226" s="5"/>
      <c r="FP226" s="5"/>
      <c r="FQ226" s="5"/>
      <c r="FR226" s="5"/>
      <c r="FS226" s="5"/>
      <c r="FT226" s="5"/>
      <c r="FU226" s="5"/>
      <c r="FV226" s="5"/>
      <c r="FW226" s="5"/>
      <c r="FX226" s="5"/>
      <c r="FY226" s="5"/>
      <c r="FZ226" s="5"/>
      <c r="GA226" s="5"/>
      <c r="GB226" s="5"/>
      <c r="GC226" s="5"/>
      <c r="GD226" s="5"/>
      <c r="GE226" s="5"/>
      <c r="GF226" s="5"/>
      <c r="GG226" s="5"/>
      <c r="GH226" s="5"/>
      <c r="GI226" s="5"/>
      <c r="GJ226" s="5"/>
      <c r="GK226" s="5"/>
      <c r="GL226" s="5"/>
      <c r="GM226" s="5"/>
      <c r="GN226" s="5"/>
      <c r="GO226" s="5"/>
      <c r="GP226" s="5"/>
      <c r="GQ226" s="5"/>
      <c r="GR226" s="5"/>
      <c r="GS226" s="5"/>
      <c r="GT226" s="5"/>
      <c r="GU226" s="5"/>
      <c r="GV226" s="5"/>
      <c r="GW226" s="5"/>
      <c r="GX226" s="5"/>
      <c r="GY226" s="5"/>
      <c r="GZ226" s="5"/>
      <c r="HA226" s="5"/>
      <c r="HB226" s="5"/>
      <c r="HC226" s="5"/>
      <c r="HD226" s="5"/>
      <c r="HE226" s="5"/>
      <c r="HF226" s="5"/>
      <c r="HG226" s="5"/>
      <c r="HH226" s="5"/>
      <c r="HI226" s="5"/>
      <c r="HJ226" s="5"/>
      <c r="HK226" s="5"/>
      <c r="HL226" s="5"/>
      <c r="HM226" s="5"/>
      <c r="HN226" s="5"/>
      <c r="HO226" s="5"/>
      <c r="HP226" s="5"/>
    </row>
    <row r="227" spans="1:224" s="1" customFormat="1" ht="13.5" customHeight="1">
      <c r="A227" s="60"/>
      <c r="B227" s="43"/>
      <c r="C227" s="43"/>
      <c r="D227" s="49" t="s">
        <v>201</v>
      </c>
      <c r="E227" s="43"/>
      <c r="F227" s="202">
        <v>1</v>
      </c>
      <c r="G227" s="52"/>
      <c r="H227" s="52"/>
      <c r="I227" s="59"/>
      <c r="J227" s="81"/>
      <c r="K227" s="180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  <c r="BA227" s="5"/>
      <c r="BB227" s="5"/>
      <c r="BC227" s="5"/>
      <c r="BD227" s="5"/>
      <c r="BE227" s="5"/>
      <c r="BF227" s="5"/>
      <c r="BG227" s="5"/>
      <c r="BH227" s="5"/>
      <c r="BI227" s="5"/>
      <c r="BJ227" s="5"/>
      <c r="BK227" s="5"/>
      <c r="BL227" s="5"/>
      <c r="BM227" s="5"/>
      <c r="BN227" s="5"/>
      <c r="BO227" s="5"/>
      <c r="BP227" s="5"/>
      <c r="BQ227" s="5"/>
      <c r="BR227" s="5"/>
      <c r="BS227" s="5"/>
      <c r="BT227" s="5"/>
      <c r="BU227" s="5"/>
      <c r="BV227" s="5"/>
      <c r="BW227" s="5"/>
      <c r="BX227" s="5"/>
      <c r="BY227" s="5"/>
      <c r="BZ227" s="5"/>
      <c r="CA227" s="5"/>
      <c r="CB227" s="5"/>
      <c r="CC227" s="5"/>
      <c r="CD227" s="5"/>
      <c r="CE227" s="5"/>
      <c r="CF227" s="5"/>
      <c r="CG227" s="5"/>
      <c r="CH227" s="5"/>
      <c r="CI227" s="5"/>
      <c r="CJ227" s="5"/>
      <c r="CK227" s="5"/>
      <c r="CL227" s="5"/>
      <c r="CM227" s="5"/>
      <c r="CN227" s="5"/>
      <c r="CO227" s="5"/>
      <c r="CP227" s="5"/>
      <c r="CQ227" s="5"/>
      <c r="CR227" s="5"/>
      <c r="CS227" s="5"/>
      <c r="CT227" s="5"/>
      <c r="CU227" s="5"/>
      <c r="CV227" s="5"/>
      <c r="CW227" s="5"/>
      <c r="CX227" s="5"/>
      <c r="CY227" s="5"/>
      <c r="CZ227" s="5"/>
      <c r="DA227" s="5"/>
      <c r="DB227" s="5"/>
      <c r="DC227" s="5"/>
      <c r="DD227" s="5"/>
      <c r="DE227" s="5"/>
      <c r="DF227" s="5"/>
      <c r="DG227" s="5"/>
      <c r="DH227" s="5"/>
      <c r="DI227" s="5"/>
      <c r="DJ227" s="5"/>
      <c r="DK227" s="5"/>
      <c r="DL227" s="5"/>
      <c r="DM227" s="5"/>
      <c r="DN227" s="5"/>
      <c r="DO227" s="5"/>
      <c r="DP227" s="5"/>
      <c r="DQ227" s="5"/>
      <c r="DR227" s="5"/>
      <c r="DS227" s="5"/>
      <c r="DT227" s="5"/>
      <c r="DU227" s="5"/>
      <c r="DV227" s="5"/>
      <c r="DW227" s="5"/>
      <c r="DX227" s="5"/>
      <c r="DY227" s="5"/>
      <c r="DZ227" s="5"/>
      <c r="EA227" s="5"/>
      <c r="EB227" s="5"/>
      <c r="EC227" s="5"/>
      <c r="ED227" s="5"/>
      <c r="EE227" s="5"/>
      <c r="EF227" s="5"/>
      <c r="EG227" s="5"/>
      <c r="EH227" s="5"/>
      <c r="EI227" s="5"/>
      <c r="EJ227" s="5"/>
      <c r="EK227" s="5"/>
      <c r="EL227" s="5"/>
      <c r="EM227" s="5"/>
      <c r="EN227" s="5"/>
      <c r="EO227" s="5"/>
      <c r="EP227" s="5"/>
      <c r="EQ227" s="5"/>
      <c r="ER227" s="5"/>
      <c r="ES227" s="5"/>
      <c r="ET227" s="5"/>
      <c r="EU227" s="5"/>
      <c r="EV227" s="5"/>
      <c r="EW227" s="5"/>
      <c r="EX227" s="5"/>
      <c r="EY227" s="5"/>
      <c r="EZ227" s="5"/>
      <c r="FA227" s="5"/>
      <c r="FB227" s="5"/>
      <c r="FC227" s="5"/>
      <c r="FD227" s="5"/>
      <c r="FE227" s="5"/>
      <c r="FF227" s="5"/>
      <c r="FG227" s="5"/>
      <c r="FH227" s="5"/>
      <c r="FI227" s="5"/>
      <c r="FJ227" s="5"/>
      <c r="FK227" s="5"/>
      <c r="FL227" s="5"/>
      <c r="FM227" s="5"/>
      <c r="FN227" s="5"/>
      <c r="FO227" s="5"/>
      <c r="FP227" s="5"/>
      <c r="FQ227" s="5"/>
      <c r="FR227" s="5"/>
      <c r="FS227" s="5"/>
      <c r="FT227" s="5"/>
      <c r="FU227" s="5"/>
      <c r="FV227" s="5"/>
      <c r="FW227" s="5"/>
      <c r="FX227" s="5"/>
      <c r="FY227" s="5"/>
      <c r="FZ227" s="5"/>
      <c r="GA227" s="5"/>
      <c r="GB227" s="5"/>
      <c r="GC227" s="5"/>
      <c r="GD227" s="5"/>
      <c r="GE227" s="5"/>
      <c r="GF227" s="5"/>
      <c r="GG227" s="5"/>
      <c r="GH227" s="5"/>
      <c r="GI227" s="5"/>
      <c r="GJ227" s="5"/>
      <c r="GK227" s="5"/>
      <c r="GL227" s="5"/>
      <c r="GM227" s="5"/>
      <c r="GN227" s="5"/>
      <c r="GO227" s="5"/>
      <c r="GP227" s="5"/>
      <c r="GQ227" s="5"/>
      <c r="GR227" s="5"/>
      <c r="GS227" s="5"/>
      <c r="GT227" s="5"/>
      <c r="GU227" s="5"/>
      <c r="GV227" s="5"/>
      <c r="GW227" s="5"/>
      <c r="GX227" s="5"/>
      <c r="GY227" s="5"/>
      <c r="GZ227" s="5"/>
      <c r="HA227" s="5"/>
      <c r="HB227" s="5"/>
      <c r="HC227" s="5"/>
      <c r="HD227" s="5"/>
      <c r="HE227" s="5"/>
      <c r="HF227" s="5"/>
      <c r="HG227" s="5"/>
      <c r="HH227" s="5"/>
      <c r="HI227" s="5"/>
      <c r="HJ227" s="5"/>
      <c r="HK227" s="5"/>
      <c r="HL227" s="5"/>
      <c r="HM227" s="5"/>
      <c r="HN227" s="5"/>
      <c r="HO227" s="5"/>
      <c r="HP227" s="5"/>
    </row>
    <row r="228" spans="1:224" s="1" customFormat="1" ht="40.5" customHeight="1">
      <c r="A228" s="60"/>
      <c r="B228" s="43"/>
      <c r="C228" s="43"/>
      <c r="D228" s="49" t="s">
        <v>203</v>
      </c>
      <c r="E228" s="43"/>
      <c r="F228" s="99"/>
      <c r="G228" s="52"/>
      <c r="H228" s="52"/>
      <c r="I228" s="59"/>
      <c r="J228" s="81"/>
      <c r="K228" s="180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A228" s="5"/>
      <c r="BB228" s="5"/>
      <c r="BC228" s="5"/>
      <c r="BD228" s="5"/>
      <c r="BE228" s="5"/>
      <c r="BF228" s="5"/>
      <c r="BG228" s="5"/>
      <c r="BH228" s="5"/>
      <c r="BI228" s="5"/>
      <c r="BJ228" s="5"/>
      <c r="BK228" s="5"/>
      <c r="BL228" s="5"/>
      <c r="BM228" s="5"/>
      <c r="BN228" s="5"/>
      <c r="BO228" s="5"/>
      <c r="BP228" s="5"/>
      <c r="BQ228" s="5"/>
      <c r="BR228" s="5"/>
      <c r="BS228" s="5"/>
      <c r="BT228" s="5"/>
      <c r="BU228" s="5"/>
      <c r="BV228" s="5"/>
      <c r="BW228" s="5"/>
      <c r="BX228" s="5"/>
      <c r="BY228" s="5"/>
      <c r="BZ228" s="5"/>
      <c r="CA228" s="5"/>
      <c r="CB228" s="5"/>
      <c r="CC228" s="5"/>
      <c r="CD228" s="5"/>
      <c r="CE228" s="5"/>
      <c r="CF228" s="5"/>
      <c r="CG228" s="5"/>
      <c r="CH228" s="5"/>
      <c r="CI228" s="5"/>
      <c r="CJ228" s="5"/>
      <c r="CK228" s="5"/>
      <c r="CL228" s="5"/>
      <c r="CM228" s="5"/>
      <c r="CN228" s="5"/>
      <c r="CO228" s="5"/>
      <c r="CP228" s="5"/>
      <c r="CQ228" s="5"/>
      <c r="CR228" s="5"/>
      <c r="CS228" s="5"/>
      <c r="CT228" s="5"/>
      <c r="CU228" s="5"/>
      <c r="CV228" s="5"/>
      <c r="CW228" s="5"/>
      <c r="CX228" s="5"/>
      <c r="CY228" s="5"/>
      <c r="CZ228" s="5"/>
      <c r="DA228" s="5"/>
      <c r="DB228" s="5"/>
      <c r="DC228" s="5"/>
      <c r="DD228" s="5"/>
      <c r="DE228" s="5"/>
      <c r="DF228" s="5"/>
      <c r="DG228" s="5"/>
      <c r="DH228" s="5"/>
      <c r="DI228" s="5"/>
      <c r="DJ228" s="5"/>
      <c r="DK228" s="5"/>
      <c r="DL228" s="5"/>
      <c r="DM228" s="5"/>
      <c r="DN228" s="5"/>
      <c r="DO228" s="5"/>
      <c r="DP228" s="5"/>
      <c r="DQ228" s="5"/>
      <c r="DR228" s="5"/>
      <c r="DS228" s="5"/>
      <c r="DT228" s="5"/>
      <c r="DU228" s="5"/>
      <c r="DV228" s="5"/>
      <c r="DW228" s="5"/>
      <c r="DX228" s="5"/>
      <c r="DY228" s="5"/>
      <c r="DZ228" s="5"/>
      <c r="EA228" s="5"/>
      <c r="EB228" s="5"/>
      <c r="EC228" s="5"/>
      <c r="ED228" s="5"/>
      <c r="EE228" s="5"/>
      <c r="EF228" s="5"/>
      <c r="EG228" s="5"/>
      <c r="EH228" s="5"/>
      <c r="EI228" s="5"/>
      <c r="EJ228" s="5"/>
      <c r="EK228" s="5"/>
      <c r="EL228" s="5"/>
      <c r="EM228" s="5"/>
      <c r="EN228" s="5"/>
      <c r="EO228" s="5"/>
      <c r="EP228" s="5"/>
      <c r="EQ228" s="5"/>
      <c r="ER228" s="5"/>
      <c r="ES228" s="5"/>
      <c r="ET228" s="5"/>
      <c r="EU228" s="5"/>
      <c r="EV228" s="5"/>
      <c r="EW228" s="5"/>
      <c r="EX228" s="5"/>
      <c r="EY228" s="5"/>
      <c r="EZ228" s="5"/>
      <c r="FA228" s="5"/>
      <c r="FB228" s="5"/>
      <c r="FC228" s="5"/>
      <c r="FD228" s="5"/>
      <c r="FE228" s="5"/>
      <c r="FF228" s="5"/>
      <c r="FG228" s="5"/>
      <c r="FH228" s="5"/>
      <c r="FI228" s="5"/>
      <c r="FJ228" s="5"/>
      <c r="FK228" s="5"/>
      <c r="FL228" s="5"/>
      <c r="FM228" s="5"/>
      <c r="FN228" s="5"/>
      <c r="FO228" s="5"/>
      <c r="FP228" s="5"/>
      <c r="FQ228" s="5"/>
      <c r="FR228" s="5"/>
      <c r="FS228" s="5"/>
      <c r="FT228" s="5"/>
      <c r="FU228" s="5"/>
      <c r="FV228" s="5"/>
      <c r="FW228" s="5"/>
      <c r="FX228" s="5"/>
      <c r="FY228" s="5"/>
      <c r="FZ228" s="5"/>
      <c r="GA228" s="5"/>
      <c r="GB228" s="5"/>
      <c r="GC228" s="5"/>
      <c r="GD228" s="5"/>
      <c r="GE228" s="5"/>
      <c r="GF228" s="5"/>
      <c r="GG228" s="5"/>
      <c r="GH228" s="5"/>
      <c r="GI228" s="5"/>
      <c r="GJ228" s="5"/>
      <c r="GK228" s="5"/>
      <c r="GL228" s="5"/>
      <c r="GM228" s="5"/>
      <c r="GN228" s="5"/>
      <c r="GO228" s="5"/>
      <c r="GP228" s="5"/>
      <c r="GQ228" s="5"/>
      <c r="GR228" s="5"/>
      <c r="GS228" s="5"/>
      <c r="GT228" s="5"/>
      <c r="GU228" s="5"/>
      <c r="GV228" s="5"/>
      <c r="GW228" s="5"/>
      <c r="GX228" s="5"/>
      <c r="GY228" s="5"/>
      <c r="GZ228" s="5"/>
      <c r="HA228" s="5"/>
      <c r="HB228" s="5"/>
      <c r="HC228" s="5"/>
      <c r="HD228" s="5"/>
      <c r="HE228" s="5"/>
      <c r="HF228" s="5"/>
      <c r="HG228" s="5"/>
      <c r="HH228" s="5"/>
      <c r="HI228" s="5"/>
      <c r="HJ228" s="5"/>
      <c r="HK228" s="5"/>
      <c r="HL228" s="5"/>
      <c r="HM228" s="5"/>
      <c r="HN228" s="5"/>
      <c r="HO228" s="5"/>
      <c r="HP228" s="5"/>
    </row>
    <row r="229" spans="1:224" s="1" customFormat="1" ht="40.5" customHeight="1">
      <c r="A229" s="60"/>
      <c r="B229" s="43"/>
      <c r="C229" s="43"/>
      <c r="D229" s="49" t="s">
        <v>202</v>
      </c>
      <c r="E229" s="43"/>
      <c r="F229" s="99"/>
      <c r="G229" s="52"/>
      <c r="H229" s="52"/>
      <c r="I229" s="59"/>
      <c r="J229" s="81"/>
      <c r="K229" s="180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  <c r="BA229" s="5"/>
      <c r="BB229" s="5"/>
      <c r="BC229" s="5"/>
      <c r="BD229" s="5"/>
      <c r="BE229" s="5"/>
      <c r="BF229" s="5"/>
      <c r="BG229" s="5"/>
      <c r="BH229" s="5"/>
      <c r="BI229" s="5"/>
      <c r="BJ229" s="5"/>
      <c r="BK229" s="5"/>
      <c r="BL229" s="5"/>
      <c r="BM229" s="5"/>
      <c r="BN229" s="5"/>
      <c r="BO229" s="5"/>
      <c r="BP229" s="5"/>
      <c r="BQ229" s="5"/>
      <c r="BR229" s="5"/>
      <c r="BS229" s="5"/>
      <c r="BT229" s="5"/>
      <c r="BU229" s="5"/>
      <c r="BV229" s="5"/>
      <c r="BW229" s="5"/>
      <c r="BX229" s="5"/>
      <c r="BY229" s="5"/>
      <c r="BZ229" s="5"/>
      <c r="CA229" s="5"/>
      <c r="CB229" s="5"/>
      <c r="CC229" s="5"/>
      <c r="CD229" s="5"/>
      <c r="CE229" s="5"/>
      <c r="CF229" s="5"/>
      <c r="CG229" s="5"/>
      <c r="CH229" s="5"/>
      <c r="CI229" s="5"/>
      <c r="CJ229" s="5"/>
      <c r="CK229" s="5"/>
      <c r="CL229" s="5"/>
      <c r="CM229" s="5"/>
      <c r="CN229" s="5"/>
      <c r="CO229" s="5"/>
      <c r="CP229" s="5"/>
      <c r="CQ229" s="5"/>
      <c r="CR229" s="5"/>
      <c r="CS229" s="5"/>
      <c r="CT229" s="5"/>
      <c r="CU229" s="5"/>
      <c r="CV229" s="5"/>
      <c r="CW229" s="5"/>
      <c r="CX229" s="5"/>
      <c r="CY229" s="5"/>
      <c r="CZ229" s="5"/>
      <c r="DA229" s="5"/>
      <c r="DB229" s="5"/>
      <c r="DC229" s="5"/>
      <c r="DD229" s="5"/>
      <c r="DE229" s="5"/>
      <c r="DF229" s="5"/>
      <c r="DG229" s="5"/>
      <c r="DH229" s="5"/>
      <c r="DI229" s="5"/>
      <c r="DJ229" s="5"/>
      <c r="DK229" s="5"/>
      <c r="DL229" s="5"/>
      <c r="DM229" s="5"/>
      <c r="DN229" s="5"/>
      <c r="DO229" s="5"/>
      <c r="DP229" s="5"/>
      <c r="DQ229" s="5"/>
      <c r="DR229" s="5"/>
      <c r="DS229" s="5"/>
      <c r="DT229" s="5"/>
      <c r="DU229" s="5"/>
      <c r="DV229" s="5"/>
      <c r="DW229" s="5"/>
      <c r="DX229" s="5"/>
      <c r="DY229" s="5"/>
      <c r="DZ229" s="5"/>
      <c r="EA229" s="5"/>
      <c r="EB229" s="5"/>
      <c r="EC229" s="5"/>
      <c r="ED229" s="5"/>
      <c r="EE229" s="5"/>
      <c r="EF229" s="5"/>
      <c r="EG229" s="5"/>
      <c r="EH229" s="5"/>
      <c r="EI229" s="5"/>
      <c r="EJ229" s="5"/>
      <c r="EK229" s="5"/>
      <c r="EL229" s="5"/>
      <c r="EM229" s="5"/>
      <c r="EN229" s="5"/>
      <c r="EO229" s="5"/>
      <c r="EP229" s="5"/>
      <c r="EQ229" s="5"/>
      <c r="ER229" s="5"/>
      <c r="ES229" s="5"/>
      <c r="ET229" s="5"/>
      <c r="EU229" s="5"/>
      <c r="EV229" s="5"/>
      <c r="EW229" s="5"/>
      <c r="EX229" s="5"/>
      <c r="EY229" s="5"/>
      <c r="EZ229" s="5"/>
      <c r="FA229" s="5"/>
      <c r="FB229" s="5"/>
      <c r="FC229" s="5"/>
      <c r="FD229" s="5"/>
      <c r="FE229" s="5"/>
      <c r="FF229" s="5"/>
      <c r="FG229" s="5"/>
      <c r="FH229" s="5"/>
      <c r="FI229" s="5"/>
      <c r="FJ229" s="5"/>
      <c r="FK229" s="5"/>
      <c r="FL229" s="5"/>
      <c r="FM229" s="5"/>
      <c r="FN229" s="5"/>
      <c r="FO229" s="5"/>
      <c r="FP229" s="5"/>
      <c r="FQ229" s="5"/>
      <c r="FR229" s="5"/>
      <c r="FS229" s="5"/>
      <c r="FT229" s="5"/>
      <c r="FU229" s="5"/>
      <c r="FV229" s="5"/>
      <c r="FW229" s="5"/>
      <c r="FX229" s="5"/>
      <c r="FY229" s="5"/>
      <c r="FZ229" s="5"/>
      <c r="GA229" s="5"/>
      <c r="GB229" s="5"/>
      <c r="GC229" s="5"/>
      <c r="GD229" s="5"/>
      <c r="GE229" s="5"/>
      <c r="GF229" s="5"/>
      <c r="GG229" s="5"/>
      <c r="GH229" s="5"/>
      <c r="GI229" s="5"/>
      <c r="GJ229" s="5"/>
      <c r="GK229" s="5"/>
      <c r="GL229" s="5"/>
      <c r="GM229" s="5"/>
      <c r="GN229" s="5"/>
      <c r="GO229" s="5"/>
      <c r="GP229" s="5"/>
      <c r="GQ229" s="5"/>
      <c r="GR229" s="5"/>
      <c r="GS229" s="5"/>
      <c r="GT229" s="5"/>
      <c r="GU229" s="5"/>
      <c r="GV229" s="5"/>
      <c r="GW229" s="5"/>
      <c r="GX229" s="5"/>
      <c r="GY229" s="5"/>
      <c r="GZ229" s="5"/>
      <c r="HA229" s="5"/>
      <c r="HB229" s="5"/>
      <c r="HC229" s="5"/>
      <c r="HD229" s="5"/>
      <c r="HE229" s="5"/>
      <c r="HF229" s="5"/>
      <c r="HG229" s="5"/>
      <c r="HH229" s="5"/>
      <c r="HI229" s="5"/>
      <c r="HJ229" s="5"/>
      <c r="HK229" s="5"/>
      <c r="HL229" s="5"/>
      <c r="HM229" s="5"/>
      <c r="HN229" s="5"/>
      <c r="HO229" s="5"/>
      <c r="HP229" s="5"/>
    </row>
    <row r="230" spans="1:224" s="118" customFormat="1" ht="40.5" customHeight="1">
      <c r="A230" s="225"/>
      <c r="B230" s="245"/>
      <c r="C230" s="226"/>
      <c r="D230" s="223" t="s">
        <v>60</v>
      </c>
      <c r="E230" s="223"/>
      <c r="F230" s="117"/>
      <c r="G230" s="311"/>
      <c r="H230" s="198"/>
      <c r="I230" s="216"/>
      <c r="J230" s="247"/>
      <c r="K230" s="252"/>
      <c r="L230" s="253"/>
      <c r="M230" s="117"/>
      <c r="N230" s="117"/>
      <c r="O230" s="117"/>
      <c r="P230" s="117"/>
      <c r="Q230" s="117"/>
      <c r="R230" s="117"/>
      <c r="S230" s="117"/>
      <c r="T230" s="117"/>
      <c r="U230" s="117"/>
      <c r="V230" s="117"/>
      <c r="W230" s="117"/>
      <c r="X230" s="117"/>
      <c r="Y230" s="117"/>
      <c r="Z230" s="117"/>
      <c r="AA230" s="117"/>
      <c r="AB230" s="117"/>
      <c r="AC230" s="117"/>
      <c r="AD230" s="117"/>
      <c r="AE230" s="117"/>
      <c r="AF230" s="117"/>
      <c r="AG230" s="117"/>
      <c r="AH230" s="117"/>
      <c r="AI230" s="117"/>
      <c r="AJ230" s="117"/>
      <c r="AK230" s="117"/>
      <c r="AL230" s="117"/>
      <c r="AM230" s="117"/>
      <c r="AN230" s="117"/>
      <c r="AO230" s="117"/>
      <c r="AP230" s="117"/>
      <c r="AQ230" s="117"/>
      <c r="AR230" s="117"/>
      <c r="AS230" s="117"/>
      <c r="AT230" s="117"/>
      <c r="AU230" s="117"/>
      <c r="AV230" s="117"/>
      <c r="AW230" s="117"/>
      <c r="AX230" s="117"/>
      <c r="AY230" s="117"/>
      <c r="AZ230" s="117"/>
      <c r="BA230" s="117"/>
      <c r="BB230" s="117"/>
      <c r="BC230" s="117"/>
      <c r="BD230" s="117"/>
      <c r="BE230" s="117"/>
      <c r="BF230" s="117"/>
      <c r="BG230" s="117"/>
      <c r="BH230" s="117"/>
      <c r="BI230" s="117"/>
      <c r="BJ230" s="117"/>
      <c r="BK230" s="117"/>
      <c r="BL230" s="117"/>
      <c r="BM230" s="117"/>
      <c r="BN230" s="117"/>
      <c r="BO230" s="117"/>
    </row>
    <row r="231" spans="1:224" customFormat="1" ht="13.5" customHeight="1">
      <c r="A231" s="74">
        <v>61</v>
      </c>
      <c r="B231" s="75">
        <v>767</v>
      </c>
      <c r="C231" s="44">
        <v>998767202</v>
      </c>
      <c r="D231" s="44" t="s">
        <v>55</v>
      </c>
      <c r="E231" s="44" t="s">
        <v>46</v>
      </c>
      <c r="F231" s="45">
        <v>1.79</v>
      </c>
      <c r="G231" s="48"/>
      <c r="H231" s="76">
        <f>F231*G231</f>
        <v>0</v>
      </c>
      <c r="I231" s="46" t="s">
        <v>68</v>
      </c>
      <c r="J231" s="79"/>
      <c r="K231" s="5"/>
      <c r="L231" s="5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  <c r="BA231" s="8"/>
      <c r="BB231" s="8"/>
      <c r="BC231" s="8"/>
      <c r="BD231" s="8"/>
      <c r="BE231" s="8"/>
      <c r="BF231" s="8"/>
      <c r="BG231" s="8"/>
      <c r="BH231" s="8"/>
      <c r="BI231" s="8"/>
      <c r="BJ231" s="8"/>
      <c r="BK231" s="8"/>
      <c r="BL231" s="8"/>
      <c r="BM231" s="8"/>
      <c r="BN231" s="8"/>
      <c r="BO231" s="8"/>
      <c r="BP231" s="8"/>
      <c r="BQ231" s="8"/>
      <c r="BR231" s="8"/>
      <c r="BS231" s="8"/>
      <c r="BT231" s="8"/>
      <c r="BU231" s="8"/>
      <c r="BV231" s="8"/>
      <c r="BW231" s="8"/>
      <c r="BX231" s="8"/>
      <c r="BY231" s="8"/>
      <c r="BZ231" s="8"/>
      <c r="CA231" s="8"/>
      <c r="CB231" s="8"/>
      <c r="CC231" s="8"/>
      <c r="CD231" s="8"/>
      <c r="CE231" s="8"/>
      <c r="CF231" s="8"/>
      <c r="CG231" s="8"/>
      <c r="CH231" s="8"/>
      <c r="CI231" s="8"/>
      <c r="CJ231" s="8"/>
      <c r="CK231" s="8"/>
      <c r="CL231" s="8"/>
      <c r="CM231" s="8"/>
      <c r="CN231" s="8"/>
      <c r="CO231" s="8"/>
      <c r="CP231" s="8"/>
      <c r="CQ231" s="8"/>
      <c r="CR231" s="8"/>
      <c r="CS231" s="8"/>
      <c r="CT231" s="8"/>
      <c r="CU231" s="8"/>
      <c r="CV231" s="8"/>
      <c r="CW231" s="8"/>
      <c r="CX231" s="8"/>
      <c r="CY231" s="8"/>
      <c r="CZ231" s="8"/>
      <c r="DA231" s="8"/>
      <c r="DB231" s="8"/>
      <c r="DC231" s="8"/>
      <c r="DD231" s="8"/>
      <c r="DE231" s="8"/>
      <c r="DF231" s="8"/>
      <c r="DG231" s="8"/>
      <c r="DH231" s="8"/>
      <c r="DI231" s="8"/>
      <c r="DJ231" s="8"/>
      <c r="DK231" s="8"/>
      <c r="DL231" s="8"/>
      <c r="DM231" s="8"/>
      <c r="DN231" s="8"/>
      <c r="DO231" s="8"/>
      <c r="DP231" s="8"/>
      <c r="DQ231" s="8"/>
      <c r="DR231" s="8"/>
      <c r="DS231" s="8"/>
      <c r="DT231" s="8"/>
      <c r="DU231" s="8"/>
      <c r="DV231" s="8"/>
      <c r="DW231" s="8"/>
      <c r="DX231" s="8"/>
      <c r="DY231" s="8"/>
      <c r="DZ231" s="8"/>
      <c r="EA231" s="8"/>
      <c r="EB231" s="8"/>
      <c r="EC231" s="8"/>
      <c r="ED231" s="8"/>
      <c r="EE231" s="8"/>
      <c r="EF231" s="8"/>
      <c r="EG231" s="8"/>
      <c r="EH231" s="8"/>
      <c r="EI231" s="8"/>
      <c r="EJ231" s="8"/>
      <c r="EK231" s="8"/>
      <c r="EL231" s="8"/>
      <c r="EM231" s="8"/>
      <c r="EN231" s="8"/>
      <c r="EO231" s="8"/>
      <c r="EP231" s="8"/>
      <c r="EQ231" s="8"/>
      <c r="ER231" s="8"/>
      <c r="ES231" s="8"/>
      <c r="ET231" s="8"/>
      <c r="EU231" s="8"/>
      <c r="EV231" s="8"/>
      <c r="EW231" s="8"/>
      <c r="EX231" s="8"/>
      <c r="EY231" s="8"/>
      <c r="EZ231" s="8"/>
      <c r="FA231" s="8"/>
      <c r="FB231" s="8"/>
      <c r="FC231" s="8"/>
      <c r="FD231" s="8"/>
      <c r="FE231" s="8"/>
      <c r="FF231" s="8"/>
      <c r="FG231" s="8"/>
      <c r="FH231" s="8"/>
      <c r="FI231" s="8"/>
      <c r="FJ231" s="8"/>
      <c r="FK231" s="8"/>
      <c r="FL231" s="8"/>
      <c r="FM231" s="8"/>
      <c r="FN231" s="8"/>
      <c r="FO231" s="8"/>
      <c r="FP231" s="8"/>
      <c r="FQ231" s="8"/>
      <c r="FR231" s="8"/>
      <c r="FS231" s="8"/>
      <c r="FT231" s="8"/>
      <c r="FU231" s="8"/>
      <c r="FV231" s="8"/>
      <c r="FW231" s="8"/>
      <c r="FX231" s="8"/>
      <c r="FY231" s="8"/>
      <c r="FZ231" s="8"/>
      <c r="GA231" s="8"/>
      <c r="GB231" s="8"/>
      <c r="GC231" s="8"/>
      <c r="GD231" s="8"/>
      <c r="GE231" s="8"/>
      <c r="GF231" s="8"/>
      <c r="GG231" s="8"/>
      <c r="GH231" s="8"/>
      <c r="GI231" s="8"/>
      <c r="GJ231" s="8"/>
      <c r="GK231" s="8"/>
      <c r="GL231" s="8"/>
      <c r="GM231" s="8"/>
      <c r="GN231" s="8"/>
      <c r="GO231" s="8"/>
      <c r="GP231" s="8"/>
      <c r="GQ231" s="8"/>
      <c r="GR231" s="8"/>
      <c r="GS231" s="8"/>
      <c r="GT231" s="8"/>
      <c r="GU231" s="8"/>
      <c r="GV231" s="8"/>
      <c r="GW231" s="8"/>
      <c r="GX231" s="8"/>
      <c r="GY231" s="8"/>
      <c r="GZ231" s="8"/>
      <c r="HA231" s="8"/>
      <c r="HB231" s="8"/>
      <c r="HC231" s="8"/>
      <c r="HD231" s="8"/>
      <c r="HE231" s="8"/>
      <c r="HF231" s="8"/>
      <c r="HG231" s="8"/>
      <c r="HH231" s="8"/>
      <c r="HI231" s="8"/>
      <c r="HJ231" s="8"/>
      <c r="HK231" s="8"/>
      <c r="HL231" s="8"/>
      <c r="HM231" s="8"/>
      <c r="HN231" s="8"/>
      <c r="HO231" s="8"/>
      <c r="HP231" s="8"/>
    </row>
    <row r="232" spans="1:224" customFormat="1" ht="13.5" customHeight="1">
      <c r="A232" s="74">
        <v>62</v>
      </c>
      <c r="B232" s="75" t="s">
        <v>56</v>
      </c>
      <c r="C232" s="44" t="s">
        <v>361</v>
      </c>
      <c r="D232" s="44" t="s">
        <v>362</v>
      </c>
      <c r="E232" s="44" t="s">
        <v>352</v>
      </c>
      <c r="F232" s="45">
        <f>F233</f>
        <v>1</v>
      </c>
      <c r="G232" s="48"/>
      <c r="H232" s="76">
        <f>F232*G232</f>
        <v>0</v>
      </c>
      <c r="I232" s="70" t="s">
        <v>69</v>
      </c>
      <c r="J232" s="293"/>
      <c r="K232" s="47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  <c r="BA232" s="8"/>
      <c r="BB232" s="8"/>
      <c r="BC232" s="8"/>
      <c r="BD232" s="8"/>
      <c r="BE232" s="8"/>
      <c r="BF232" s="8"/>
      <c r="BG232" s="8"/>
      <c r="BH232" s="8"/>
      <c r="BI232" s="8"/>
      <c r="BJ232" s="8"/>
      <c r="BK232" s="8"/>
      <c r="BL232" s="8"/>
      <c r="BM232" s="8"/>
      <c r="BN232" s="8"/>
      <c r="BO232" s="8"/>
      <c r="BP232" s="8"/>
      <c r="BQ232" s="8"/>
      <c r="BR232" s="8"/>
      <c r="BS232" s="8"/>
      <c r="BT232" s="8"/>
      <c r="BU232" s="8"/>
      <c r="BV232" s="8"/>
      <c r="BW232" s="8"/>
      <c r="BX232" s="8"/>
      <c r="BY232" s="8"/>
      <c r="BZ232" s="8"/>
      <c r="CA232" s="8"/>
      <c r="CB232" s="8"/>
      <c r="CC232" s="8"/>
      <c r="CD232" s="8"/>
      <c r="CE232" s="8"/>
      <c r="CF232" s="8"/>
      <c r="CG232" s="8"/>
      <c r="CH232" s="8"/>
      <c r="CI232" s="8"/>
      <c r="CJ232" s="8"/>
      <c r="CK232" s="8"/>
      <c r="CL232" s="8"/>
      <c r="CM232" s="8"/>
      <c r="CN232" s="8"/>
      <c r="CO232" s="8"/>
      <c r="CP232" s="8"/>
      <c r="CQ232" s="8"/>
      <c r="CR232" s="8"/>
      <c r="CS232" s="8"/>
      <c r="CT232" s="8"/>
      <c r="CU232" s="8"/>
      <c r="CV232" s="8"/>
      <c r="CW232" s="8"/>
      <c r="CX232" s="8"/>
      <c r="CY232" s="8"/>
      <c r="CZ232" s="8"/>
      <c r="DA232" s="8"/>
      <c r="DB232" s="8"/>
      <c r="DC232" s="8"/>
      <c r="DD232" s="8"/>
      <c r="DE232" s="8"/>
      <c r="DF232" s="8"/>
      <c r="DG232" s="8"/>
      <c r="DH232" s="8"/>
      <c r="DI232" s="8"/>
      <c r="DJ232" s="8"/>
      <c r="DK232" s="8"/>
      <c r="DL232" s="8"/>
      <c r="DM232" s="8"/>
      <c r="DN232" s="8"/>
      <c r="DO232" s="8"/>
      <c r="DP232" s="8"/>
      <c r="DQ232" s="8"/>
      <c r="DR232" s="8"/>
      <c r="DS232" s="8"/>
      <c r="DT232" s="8"/>
      <c r="DU232" s="8"/>
      <c r="DV232" s="8"/>
      <c r="DW232" s="8"/>
      <c r="DX232" s="8"/>
      <c r="DY232" s="8"/>
      <c r="DZ232" s="8"/>
      <c r="EA232" s="8"/>
      <c r="EB232" s="8"/>
      <c r="EC232" s="8"/>
      <c r="ED232" s="8"/>
      <c r="EE232" s="8"/>
      <c r="EF232" s="8"/>
      <c r="EG232" s="8"/>
      <c r="EH232" s="8"/>
      <c r="EI232" s="8"/>
      <c r="EJ232" s="8"/>
      <c r="EK232" s="8"/>
      <c r="EL232" s="8"/>
      <c r="EM232" s="8"/>
      <c r="EN232" s="8"/>
      <c r="EO232" s="8"/>
      <c r="EP232" s="8"/>
      <c r="EQ232" s="8"/>
      <c r="ER232" s="8"/>
      <c r="ES232" s="8"/>
      <c r="ET232" s="8"/>
      <c r="EU232" s="8"/>
      <c r="EV232" s="8"/>
      <c r="EW232" s="8"/>
      <c r="EX232" s="8"/>
      <c r="EY232" s="8"/>
      <c r="EZ232" s="8"/>
      <c r="FA232" s="8"/>
      <c r="FB232" s="8"/>
      <c r="FC232" s="8"/>
      <c r="FD232" s="8"/>
      <c r="FE232" s="8"/>
      <c r="FF232" s="8"/>
      <c r="FG232" s="8"/>
      <c r="FH232" s="8"/>
      <c r="FI232" s="8"/>
      <c r="FJ232" s="8"/>
      <c r="FK232" s="8"/>
      <c r="FL232" s="8"/>
      <c r="FM232" s="8"/>
      <c r="FN232" s="8"/>
      <c r="FO232" s="8"/>
      <c r="FP232" s="8"/>
      <c r="FQ232" s="8"/>
      <c r="FR232" s="8"/>
      <c r="FS232" s="8"/>
      <c r="FT232" s="8"/>
      <c r="FU232" s="8"/>
      <c r="FV232" s="8"/>
      <c r="FW232" s="8"/>
      <c r="FX232" s="8"/>
      <c r="FY232" s="8"/>
      <c r="FZ232" s="8"/>
      <c r="GA232" s="8"/>
      <c r="GB232" s="8"/>
      <c r="GC232" s="8"/>
      <c r="GD232" s="8"/>
      <c r="GE232" s="8"/>
      <c r="GF232" s="8"/>
      <c r="GG232" s="8"/>
      <c r="GH232" s="8"/>
      <c r="GI232" s="8"/>
      <c r="GJ232" s="8"/>
      <c r="GK232" s="8"/>
      <c r="GL232" s="8"/>
      <c r="GM232" s="8"/>
      <c r="GN232" s="8"/>
      <c r="GO232" s="8"/>
      <c r="GP232" s="8"/>
      <c r="GQ232" s="8"/>
      <c r="GR232" s="8"/>
      <c r="GS232" s="8"/>
      <c r="GT232" s="8"/>
      <c r="GU232" s="8"/>
      <c r="GV232" s="8"/>
      <c r="GW232" s="8"/>
      <c r="GX232" s="8"/>
      <c r="GY232" s="8"/>
      <c r="GZ232" s="8"/>
      <c r="HA232" s="8"/>
      <c r="HB232" s="8"/>
      <c r="HC232" s="8"/>
      <c r="HD232" s="8"/>
      <c r="HE232" s="8"/>
      <c r="HF232" s="8"/>
      <c r="HG232" s="8"/>
      <c r="HH232" s="8"/>
      <c r="HI232" s="8"/>
      <c r="HJ232" s="8"/>
      <c r="HK232" s="8"/>
      <c r="HL232" s="8"/>
      <c r="HM232" s="8"/>
      <c r="HN232" s="8"/>
      <c r="HO232" s="8"/>
      <c r="HP232" s="8"/>
    </row>
    <row r="233" spans="1:224" customFormat="1" ht="13.5" customHeight="1">
      <c r="A233" s="74"/>
      <c r="B233" s="44"/>
      <c r="C233" s="44"/>
      <c r="D233" s="49" t="s">
        <v>57</v>
      </c>
      <c r="E233" s="44"/>
      <c r="F233" s="50">
        <v>1</v>
      </c>
      <c r="G233" s="48"/>
      <c r="H233" s="48"/>
      <c r="I233" s="70"/>
      <c r="J233" s="8"/>
      <c r="K233" s="47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  <c r="BA233" s="8"/>
      <c r="BB233" s="8"/>
      <c r="BC233" s="8"/>
      <c r="BD233" s="8"/>
      <c r="BE233" s="8"/>
      <c r="BF233" s="8"/>
      <c r="BG233" s="8"/>
      <c r="BH233" s="8"/>
      <c r="BI233" s="8"/>
      <c r="BJ233" s="8"/>
      <c r="BK233" s="8"/>
      <c r="BL233" s="8"/>
      <c r="BM233" s="8"/>
      <c r="BN233" s="8"/>
      <c r="BO233" s="8"/>
      <c r="BP233" s="8"/>
      <c r="BQ233" s="8"/>
      <c r="BR233" s="8"/>
      <c r="BS233" s="8"/>
      <c r="BT233" s="8"/>
      <c r="BU233" s="8"/>
      <c r="BV233" s="8"/>
      <c r="BW233" s="8"/>
      <c r="BX233" s="8"/>
      <c r="BY233" s="8"/>
      <c r="BZ233" s="8"/>
      <c r="CA233" s="8"/>
      <c r="CB233" s="8"/>
      <c r="CC233" s="8"/>
      <c r="CD233" s="8"/>
      <c r="CE233" s="8"/>
      <c r="CF233" s="8"/>
      <c r="CG233" s="8"/>
      <c r="CH233" s="8"/>
      <c r="CI233" s="8"/>
      <c r="CJ233" s="8"/>
      <c r="CK233" s="8"/>
      <c r="CL233" s="8"/>
      <c r="CM233" s="8"/>
      <c r="CN233" s="8"/>
      <c r="CO233" s="8"/>
      <c r="CP233" s="8"/>
      <c r="CQ233" s="8"/>
      <c r="CR233" s="8"/>
      <c r="CS233" s="8"/>
      <c r="CT233" s="8"/>
      <c r="CU233" s="8"/>
      <c r="CV233" s="8"/>
      <c r="CW233" s="8"/>
      <c r="CX233" s="8"/>
      <c r="CY233" s="8"/>
      <c r="CZ233" s="8"/>
      <c r="DA233" s="8"/>
      <c r="DB233" s="8"/>
      <c r="DC233" s="8"/>
      <c r="DD233" s="8"/>
      <c r="DE233" s="8"/>
      <c r="DF233" s="8"/>
      <c r="DG233" s="8"/>
      <c r="DH233" s="8"/>
      <c r="DI233" s="8"/>
      <c r="DJ233" s="8"/>
      <c r="DK233" s="8"/>
      <c r="DL233" s="8"/>
      <c r="DM233" s="8"/>
      <c r="DN233" s="8"/>
      <c r="DO233" s="8"/>
      <c r="DP233" s="8"/>
      <c r="DQ233" s="8"/>
      <c r="DR233" s="8"/>
      <c r="DS233" s="8"/>
      <c r="DT233" s="8"/>
      <c r="DU233" s="8"/>
      <c r="DV233" s="8"/>
      <c r="DW233" s="8"/>
      <c r="DX233" s="8"/>
      <c r="DY233" s="8"/>
      <c r="DZ233" s="8"/>
      <c r="EA233" s="8"/>
      <c r="EB233" s="8"/>
      <c r="EC233" s="8"/>
      <c r="ED233" s="8"/>
      <c r="EE233" s="8"/>
      <c r="EF233" s="8"/>
      <c r="EG233" s="8"/>
      <c r="EH233" s="8"/>
      <c r="EI233" s="8"/>
      <c r="EJ233" s="8"/>
      <c r="EK233" s="8"/>
      <c r="EL233" s="8"/>
      <c r="EM233" s="8"/>
      <c r="EN233" s="8"/>
      <c r="EO233" s="8"/>
      <c r="EP233" s="8"/>
      <c r="EQ233" s="8"/>
      <c r="ER233" s="8"/>
      <c r="ES233" s="8"/>
      <c r="ET233" s="8"/>
      <c r="EU233" s="8"/>
      <c r="EV233" s="8"/>
      <c r="EW233" s="8"/>
      <c r="EX233" s="8"/>
      <c r="EY233" s="8"/>
      <c r="EZ233" s="8"/>
      <c r="FA233" s="8"/>
      <c r="FB233" s="8"/>
      <c r="FC233" s="8"/>
      <c r="FD233" s="8"/>
      <c r="FE233" s="8"/>
      <c r="FF233" s="8"/>
      <c r="FG233" s="8"/>
      <c r="FH233" s="8"/>
      <c r="FI233" s="8"/>
      <c r="FJ233" s="8"/>
      <c r="FK233" s="8"/>
      <c r="FL233" s="8"/>
      <c r="FM233" s="8"/>
      <c r="FN233" s="8"/>
      <c r="FO233" s="8"/>
      <c r="FP233" s="8"/>
      <c r="FQ233" s="8"/>
      <c r="FR233" s="8"/>
      <c r="FS233" s="8"/>
      <c r="FT233" s="8"/>
      <c r="FU233" s="8"/>
      <c r="FV233" s="8"/>
      <c r="FW233" s="8"/>
      <c r="FX233" s="8"/>
      <c r="FY233" s="8"/>
      <c r="FZ233" s="8"/>
      <c r="GA233" s="8"/>
      <c r="GB233" s="8"/>
      <c r="GC233" s="8"/>
      <c r="GD233" s="8"/>
      <c r="GE233" s="8"/>
      <c r="GF233" s="8"/>
      <c r="GG233" s="8"/>
      <c r="GH233" s="8"/>
      <c r="GI233" s="8"/>
      <c r="GJ233" s="8"/>
      <c r="GK233" s="8"/>
      <c r="GL233" s="8"/>
      <c r="GM233" s="8"/>
      <c r="GN233" s="8"/>
      <c r="GO233" s="8"/>
      <c r="GP233" s="8"/>
      <c r="GQ233" s="8"/>
      <c r="GR233" s="8"/>
      <c r="GS233" s="8"/>
      <c r="GT233" s="8"/>
      <c r="GU233" s="8"/>
      <c r="GV233" s="8"/>
      <c r="GW233" s="8"/>
      <c r="GX233" s="8"/>
      <c r="GY233" s="8"/>
      <c r="GZ233" s="8"/>
      <c r="HA233" s="8"/>
      <c r="HB233" s="8"/>
      <c r="HC233" s="8"/>
      <c r="HD233" s="8"/>
      <c r="HE233" s="8"/>
      <c r="HF233" s="8"/>
      <c r="HG233" s="8"/>
      <c r="HH233" s="8"/>
      <c r="HI233" s="8"/>
      <c r="HJ233" s="8"/>
      <c r="HK233" s="8"/>
      <c r="HL233" s="8"/>
      <c r="HM233" s="8"/>
      <c r="HN233" s="8"/>
      <c r="HO233" s="8"/>
      <c r="HP233" s="8"/>
    </row>
    <row r="234" spans="1:224" customFormat="1" ht="27" customHeight="1">
      <c r="A234" s="306"/>
      <c r="B234" s="307"/>
      <c r="C234" s="306"/>
      <c r="D234" s="49" t="s">
        <v>48</v>
      </c>
      <c r="E234" s="306"/>
      <c r="F234" s="50"/>
      <c r="G234" s="306"/>
      <c r="H234" s="306"/>
      <c r="I234" s="308"/>
      <c r="J234" s="8"/>
      <c r="K234" s="47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  <c r="BA234" s="8"/>
      <c r="BB234" s="8"/>
      <c r="BC234" s="8"/>
      <c r="BD234" s="8"/>
      <c r="BE234" s="8"/>
      <c r="BF234" s="8"/>
      <c r="BG234" s="8"/>
      <c r="BH234" s="8"/>
      <c r="BI234" s="8"/>
      <c r="BJ234" s="8"/>
      <c r="BK234" s="8"/>
      <c r="BL234" s="8"/>
      <c r="BM234" s="8"/>
      <c r="BN234" s="8"/>
      <c r="BO234" s="8"/>
      <c r="BP234" s="8"/>
      <c r="BQ234" s="8"/>
      <c r="BR234" s="8"/>
      <c r="BS234" s="8"/>
      <c r="BT234" s="8"/>
      <c r="BU234" s="8"/>
      <c r="BV234" s="8"/>
      <c r="BW234" s="8"/>
      <c r="BX234" s="8"/>
      <c r="BY234" s="8"/>
      <c r="BZ234" s="8"/>
      <c r="CA234" s="8"/>
      <c r="CB234" s="8"/>
      <c r="CC234" s="8"/>
      <c r="CD234" s="8"/>
      <c r="CE234" s="8"/>
      <c r="CF234" s="8"/>
      <c r="CG234" s="8"/>
      <c r="CH234" s="8"/>
      <c r="CI234" s="8"/>
      <c r="CJ234" s="8"/>
      <c r="CK234" s="8"/>
      <c r="CL234" s="8"/>
      <c r="CM234" s="8"/>
      <c r="CN234" s="8"/>
      <c r="CO234" s="8"/>
      <c r="CP234" s="8"/>
      <c r="CQ234" s="8"/>
      <c r="CR234" s="8"/>
      <c r="CS234" s="8"/>
      <c r="CT234" s="8"/>
      <c r="CU234" s="8"/>
      <c r="CV234" s="8"/>
      <c r="CW234" s="8"/>
      <c r="CX234" s="8"/>
      <c r="CY234" s="8"/>
      <c r="CZ234" s="8"/>
      <c r="DA234" s="8"/>
      <c r="DB234" s="8"/>
      <c r="DC234" s="8"/>
      <c r="DD234" s="8"/>
      <c r="DE234" s="8"/>
      <c r="DF234" s="8"/>
      <c r="DG234" s="8"/>
      <c r="DH234" s="8"/>
      <c r="DI234" s="8"/>
      <c r="DJ234" s="8"/>
      <c r="DK234" s="8"/>
      <c r="DL234" s="8"/>
      <c r="DM234" s="8"/>
      <c r="DN234" s="8"/>
      <c r="DO234" s="8"/>
      <c r="DP234" s="8"/>
      <c r="DQ234" s="8"/>
      <c r="DR234" s="8"/>
      <c r="DS234" s="8"/>
      <c r="DT234" s="8"/>
      <c r="DU234" s="8"/>
      <c r="DV234" s="8"/>
      <c r="DW234" s="8"/>
      <c r="DX234" s="8"/>
      <c r="DY234" s="8"/>
      <c r="DZ234" s="8"/>
      <c r="EA234" s="8"/>
      <c r="EB234" s="8"/>
      <c r="EC234" s="8"/>
      <c r="ED234" s="8"/>
      <c r="EE234" s="8"/>
      <c r="EF234" s="8"/>
      <c r="EG234" s="8"/>
      <c r="EH234" s="8"/>
      <c r="EI234" s="8"/>
      <c r="EJ234" s="8"/>
      <c r="EK234" s="8"/>
      <c r="EL234" s="8"/>
      <c r="EM234" s="8"/>
      <c r="EN234" s="8"/>
      <c r="EO234" s="8"/>
      <c r="EP234" s="8"/>
      <c r="EQ234" s="8"/>
      <c r="ER234" s="8"/>
      <c r="ES234" s="8"/>
      <c r="ET234" s="8"/>
      <c r="EU234" s="8"/>
      <c r="EV234" s="8"/>
      <c r="EW234" s="8"/>
      <c r="EX234" s="8"/>
      <c r="EY234" s="8"/>
      <c r="EZ234" s="8"/>
      <c r="FA234" s="8"/>
      <c r="FB234" s="8"/>
      <c r="FC234" s="8"/>
      <c r="FD234" s="8"/>
      <c r="FE234" s="8"/>
      <c r="FF234" s="8"/>
      <c r="FG234" s="8"/>
      <c r="FH234" s="8"/>
      <c r="FI234" s="8"/>
      <c r="FJ234" s="8"/>
      <c r="FK234" s="8"/>
      <c r="FL234" s="8"/>
      <c r="FM234" s="8"/>
      <c r="FN234" s="8"/>
      <c r="FO234" s="8"/>
      <c r="FP234" s="8"/>
      <c r="FQ234" s="8"/>
      <c r="FR234" s="8"/>
      <c r="FS234" s="8"/>
      <c r="FT234" s="8"/>
      <c r="FU234" s="8"/>
      <c r="FV234" s="8"/>
      <c r="FW234" s="8"/>
      <c r="FX234" s="8"/>
      <c r="FY234" s="8"/>
      <c r="FZ234" s="8"/>
      <c r="GA234" s="8"/>
      <c r="GB234" s="8"/>
      <c r="GC234" s="8"/>
      <c r="GD234" s="8"/>
      <c r="GE234" s="8"/>
      <c r="GF234" s="8"/>
      <c r="GG234" s="8"/>
      <c r="GH234" s="8"/>
      <c r="GI234" s="8"/>
      <c r="GJ234" s="8"/>
      <c r="GK234" s="8"/>
      <c r="GL234" s="8"/>
      <c r="GM234" s="8"/>
      <c r="GN234" s="8"/>
      <c r="GO234" s="8"/>
      <c r="GP234" s="8"/>
      <c r="GQ234" s="8"/>
      <c r="GR234" s="8"/>
      <c r="GS234" s="8"/>
      <c r="GT234" s="8"/>
      <c r="GU234" s="8"/>
      <c r="GV234" s="8"/>
      <c r="GW234" s="8"/>
      <c r="GX234" s="8"/>
      <c r="GY234" s="8"/>
      <c r="GZ234" s="8"/>
      <c r="HA234" s="8"/>
      <c r="HB234" s="8"/>
      <c r="HC234" s="8"/>
      <c r="HD234" s="8"/>
      <c r="HE234" s="8"/>
      <c r="HF234" s="8"/>
      <c r="HG234" s="8"/>
      <c r="HH234" s="8"/>
      <c r="HI234" s="8"/>
      <c r="HJ234" s="8"/>
      <c r="HK234" s="8"/>
      <c r="HL234" s="8"/>
      <c r="HM234" s="8"/>
      <c r="HN234" s="8"/>
      <c r="HO234" s="8"/>
      <c r="HP234" s="8"/>
    </row>
    <row r="235" spans="1:224" s="5" customFormat="1" ht="13.5" customHeight="1">
      <c r="A235" s="60"/>
      <c r="B235" s="43"/>
      <c r="C235" s="43" t="s">
        <v>81</v>
      </c>
      <c r="D235" s="43" t="s">
        <v>238</v>
      </c>
      <c r="E235" s="43"/>
      <c r="F235" s="51"/>
      <c r="G235" s="52"/>
      <c r="H235" s="52">
        <f>SUM(H236:H242)</f>
        <v>0</v>
      </c>
      <c r="I235" s="59"/>
      <c r="O235" s="68"/>
      <c r="P235" s="68"/>
    </row>
    <row r="236" spans="1:224" s="1" customFormat="1" ht="27" customHeight="1">
      <c r="A236" s="56">
        <v>63</v>
      </c>
      <c r="B236" s="44">
        <v>781</v>
      </c>
      <c r="C236" s="44" t="s">
        <v>216</v>
      </c>
      <c r="D236" s="44" t="s">
        <v>212</v>
      </c>
      <c r="E236" s="44" t="s">
        <v>19</v>
      </c>
      <c r="F236" s="45">
        <f>SUM(F237)</f>
        <v>3.3</v>
      </c>
      <c r="G236" s="48"/>
      <c r="H236" s="48">
        <f>F236*G236</f>
        <v>0</v>
      </c>
      <c r="I236" s="46" t="s">
        <v>69</v>
      </c>
      <c r="J236" s="81"/>
      <c r="K236" s="180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  <c r="BA236" s="5"/>
      <c r="BB236" s="5"/>
      <c r="BC236" s="5"/>
      <c r="BD236" s="5"/>
      <c r="BE236" s="5"/>
      <c r="BF236" s="5"/>
      <c r="BG236" s="5"/>
      <c r="BH236" s="5"/>
      <c r="BI236" s="5"/>
      <c r="BJ236" s="5"/>
      <c r="BK236" s="5"/>
      <c r="BL236" s="5"/>
      <c r="BM236" s="5"/>
      <c r="BN236" s="5"/>
      <c r="BO236" s="5"/>
      <c r="BP236" s="5"/>
      <c r="BQ236" s="5"/>
      <c r="BR236" s="5"/>
      <c r="BS236" s="5"/>
      <c r="BT236" s="5"/>
      <c r="BU236" s="5"/>
      <c r="BV236" s="5"/>
      <c r="BW236" s="5"/>
      <c r="BX236" s="5"/>
      <c r="BY236" s="5"/>
      <c r="BZ236" s="5"/>
      <c r="CA236" s="5"/>
      <c r="CB236" s="5"/>
      <c r="CC236" s="5"/>
      <c r="CD236" s="5"/>
      <c r="CE236" s="5"/>
      <c r="CF236" s="5"/>
      <c r="CG236" s="5"/>
      <c r="CH236" s="5"/>
      <c r="CI236" s="5"/>
      <c r="CJ236" s="5"/>
      <c r="CK236" s="5"/>
      <c r="CL236" s="5"/>
      <c r="CM236" s="5"/>
      <c r="CN236" s="5"/>
      <c r="CO236" s="5"/>
      <c r="CP236" s="5"/>
      <c r="CQ236" s="5"/>
      <c r="CR236" s="5"/>
      <c r="CS236" s="5"/>
      <c r="CT236" s="5"/>
      <c r="CU236" s="5"/>
      <c r="CV236" s="5"/>
      <c r="CW236" s="5"/>
      <c r="CX236" s="5"/>
      <c r="CY236" s="5"/>
      <c r="CZ236" s="5"/>
      <c r="DA236" s="5"/>
      <c r="DB236" s="5"/>
      <c r="DC236" s="5"/>
      <c r="DD236" s="5"/>
      <c r="DE236" s="5"/>
      <c r="DF236" s="5"/>
      <c r="DG236" s="5"/>
      <c r="DH236" s="5"/>
      <c r="DI236" s="5"/>
      <c r="DJ236" s="5"/>
      <c r="DK236" s="5"/>
      <c r="DL236" s="5"/>
      <c r="DM236" s="5"/>
      <c r="DN236" s="5"/>
      <c r="DO236" s="5"/>
      <c r="DP236" s="5"/>
      <c r="DQ236" s="5"/>
      <c r="DR236" s="5"/>
      <c r="DS236" s="5"/>
      <c r="DT236" s="5"/>
      <c r="DU236" s="5"/>
      <c r="DV236" s="5"/>
      <c r="DW236" s="5"/>
      <c r="DX236" s="5"/>
      <c r="DY236" s="5"/>
      <c r="DZ236" s="5"/>
      <c r="EA236" s="5"/>
      <c r="EB236" s="5"/>
      <c r="EC236" s="5"/>
      <c r="ED236" s="5"/>
      <c r="EE236" s="5"/>
      <c r="EF236" s="5"/>
      <c r="EG236" s="5"/>
      <c r="EH236" s="5"/>
      <c r="EI236" s="5"/>
      <c r="EJ236" s="5"/>
      <c r="EK236" s="5"/>
      <c r="EL236" s="5"/>
      <c r="EM236" s="5"/>
      <c r="EN236" s="5"/>
      <c r="EO236" s="5"/>
      <c r="EP236" s="5"/>
      <c r="EQ236" s="5"/>
      <c r="ER236" s="5"/>
      <c r="ES236" s="5"/>
      <c r="ET236" s="5"/>
      <c r="EU236" s="5"/>
      <c r="EV236" s="5"/>
      <c r="EW236" s="5"/>
      <c r="EX236" s="5"/>
      <c r="EY236" s="5"/>
      <c r="EZ236" s="5"/>
      <c r="FA236" s="5"/>
      <c r="FB236" s="5"/>
      <c r="FC236" s="5"/>
      <c r="FD236" s="5"/>
      <c r="FE236" s="5"/>
      <c r="FF236" s="5"/>
      <c r="FG236" s="5"/>
      <c r="FH236" s="5"/>
      <c r="FI236" s="5"/>
      <c r="FJ236" s="5"/>
      <c r="FK236" s="5"/>
      <c r="FL236" s="5"/>
      <c r="FM236" s="5"/>
      <c r="FN236" s="5"/>
      <c r="FO236" s="5"/>
      <c r="FP236" s="5"/>
      <c r="FQ236" s="5"/>
      <c r="FR236" s="5"/>
      <c r="FS236" s="5"/>
      <c r="FT236" s="5"/>
      <c r="FU236" s="5"/>
      <c r="FV236" s="5"/>
      <c r="FW236" s="5"/>
      <c r="FX236" s="5"/>
      <c r="FY236" s="5"/>
      <c r="FZ236" s="5"/>
      <c r="GA236" s="5"/>
      <c r="GB236" s="5"/>
      <c r="GC236" s="5"/>
      <c r="GD236" s="5"/>
      <c r="GE236" s="5"/>
      <c r="GF236" s="5"/>
      <c r="GG236" s="5"/>
      <c r="GH236" s="5"/>
      <c r="GI236" s="5"/>
      <c r="GJ236" s="5"/>
      <c r="GK236" s="5"/>
      <c r="GL236" s="5"/>
      <c r="GM236" s="5"/>
      <c r="GN236" s="5"/>
      <c r="GO236" s="5"/>
      <c r="GP236" s="5"/>
      <c r="GQ236" s="5"/>
      <c r="GR236" s="5"/>
      <c r="GS236" s="5"/>
      <c r="GT236" s="5"/>
      <c r="GU236" s="5"/>
      <c r="GV236" s="5"/>
      <c r="GW236" s="5"/>
      <c r="GX236" s="5"/>
      <c r="GY236" s="5"/>
      <c r="GZ236" s="5"/>
      <c r="HA236" s="5"/>
      <c r="HB236" s="5"/>
      <c r="HC236" s="5"/>
      <c r="HD236" s="5"/>
      <c r="HE236" s="5"/>
      <c r="HF236" s="5"/>
      <c r="HG236" s="5"/>
      <c r="HH236" s="5"/>
      <c r="HI236" s="5"/>
      <c r="HJ236" s="5"/>
      <c r="HK236" s="5"/>
      <c r="HL236" s="5"/>
      <c r="HM236" s="5"/>
      <c r="HN236" s="5"/>
      <c r="HO236" s="5"/>
      <c r="HP236" s="5"/>
    </row>
    <row r="237" spans="1:224" s="1" customFormat="1" ht="13.5" customHeight="1">
      <c r="A237" s="60"/>
      <c r="B237" s="43"/>
      <c r="C237" s="43"/>
      <c r="D237" s="49" t="s">
        <v>211</v>
      </c>
      <c r="E237" s="43"/>
      <c r="F237" s="202">
        <f>(2.3*1.5)-(0.3*0.5)</f>
        <v>3.3</v>
      </c>
      <c r="G237" s="52"/>
      <c r="H237" s="52"/>
      <c r="I237" s="59"/>
      <c r="J237" s="283"/>
      <c r="K237" s="180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  <c r="BA237" s="5"/>
      <c r="BB237" s="5"/>
      <c r="BC237" s="5"/>
      <c r="BD237" s="5"/>
      <c r="BE237" s="5"/>
      <c r="BF237" s="5"/>
      <c r="BG237" s="5"/>
      <c r="BH237" s="5"/>
      <c r="BI237" s="5"/>
      <c r="BJ237" s="5"/>
      <c r="BK237" s="5"/>
      <c r="BL237" s="5"/>
      <c r="BM237" s="5"/>
      <c r="BN237" s="5"/>
      <c r="BO237" s="5"/>
      <c r="BP237" s="5"/>
      <c r="BQ237" s="5"/>
      <c r="BR237" s="5"/>
      <c r="BS237" s="5"/>
      <c r="BT237" s="5"/>
      <c r="BU237" s="5"/>
      <c r="BV237" s="5"/>
      <c r="BW237" s="5"/>
      <c r="BX237" s="5"/>
      <c r="BY237" s="5"/>
      <c r="BZ237" s="5"/>
      <c r="CA237" s="5"/>
      <c r="CB237" s="5"/>
      <c r="CC237" s="5"/>
      <c r="CD237" s="5"/>
      <c r="CE237" s="5"/>
      <c r="CF237" s="5"/>
      <c r="CG237" s="5"/>
      <c r="CH237" s="5"/>
      <c r="CI237" s="5"/>
      <c r="CJ237" s="5"/>
      <c r="CK237" s="5"/>
      <c r="CL237" s="5"/>
      <c r="CM237" s="5"/>
      <c r="CN237" s="5"/>
      <c r="CO237" s="5"/>
      <c r="CP237" s="5"/>
      <c r="CQ237" s="5"/>
      <c r="CR237" s="5"/>
      <c r="CS237" s="5"/>
      <c r="CT237" s="5"/>
      <c r="CU237" s="5"/>
      <c r="CV237" s="5"/>
      <c r="CW237" s="5"/>
      <c r="CX237" s="5"/>
      <c r="CY237" s="5"/>
      <c r="CZ237" s="5"/>
      <c r="DA237" s="5"/>
      <c r="DB237" s="5"/>
      <c r="DC237" s="5"/>
      <c r="DD237" s="5"/>
      <c r="DE237" s="5"/>
      <c r="DF237" s="5"/>
      <c r="DG237" s="5"/>
      <c r="DH237" s="5"/>
      <c r="DI237" s="5"/>
      <c r="DJ237" s="5"/>
      <c r="DK237" s="5"/>
      <c r="DL237" s="5"/>
      <c r="DM237" s="5"/>
      <c r="DN237" s="5"/>
      <c r="DO237" s="5"/>
      <c r="DP237" s="5"/>
      <c r="DQ237" s="5"/>
      <c r="DR237" s="5"/>
      <c r="DS237" s="5"/>
      <c r="DT237" s="5"/>
      <c r="DU237" s="5"/>
      <c r="DV237" s="5"/>
      <c r="DW237" s="5"/>
      <c r="DX237" s="5"/>
      <c r="DY237" s="5"/>
      <c r="DZ237" s="5"/>
      <c r="EA237" s="5"/>
      <c r="EB237" s="5"/>
      <c r="EC237" s="5"/>
      <c r="ED237" s="5"/>
      <c r="EE237" s="5"/>
      <c r="EF237" s="5"/>
      <c r="EG237" s="5"/>
      <c r="EH237" s="5"/>
      <c r="EI237" s="5"/>
      <c r="EJ237" s="5"/>
      <c r="EK237" s="5"/>
      <c r="EL237" s="5"/>
      <c r="EM237" s="5"/>
      <c r="EN237" s="5"/>
      <c r="EO237" s="5"/>
      <c r="EP237" s="5"/>
      <c r="EQ237" s="5"/>
      <c r="ER237" s="5"/>
      <c r="ES237" s="5"/>
      <c r="ET237" s="5"/>
      <c r="EU237" s="5"/>
      <c r="EV237" s="5"/>
      <c r="EW237" s="5"/>
      <c r="EX237" s="5"/>
      <c r="EY237" s="5"/>
      <c r="EZ237" s="5"/>
      <c r="FA237" s="5"/>
      <c r="FB237" s="5"/>
      <c r="FC237" s="5"/>
      <c r="FD237" s="5"/>
      <c r="FE237" s="5"/>
      <c r="FF237" s="5"/>
      <c r="FG237" s="5"/>
      <c r="FH237" s="5"/>
      <c r="FI237" s="5"/>
      <c r="FJ237" s="5"/>
      <c r="FK237" s="5"/>
      <c r="FL237" s="5"/>
      <c r="FM237" s="5"/>
      <c r="FN237" s="5"/>
      <c r="FO237" s="5"/>
      <c r="FP237" s="5"/>
      <c r="FQ237" s="5"/>
      <c r="FR237" s="5"/>
      <c r="FS237" s="5"/>
      <c r="FT237" s="5"/>
      <c r="FU237" s="5"/>
      <c r="FV237" s="5"/>
      <c r="FW237" s="5"/>
      <c r="FX237" s="5"/>
      <c r="FY237" s="5"/>
      <c r="FZ237" s="5"/>
      <c r="GA237" s="5"/>
      <c r="GB237" s="5"/>
      <c r="GC237" s="5"/>
      <c r="GD237" s="5"/>
      <c r="GE237" s="5"/>
      <c r="GF237" s="5"/>
      <c r="GG237" s="5"/>
      <c r="GH237" s="5"/>
      <c r="GI237" s="5"/>
      <c r="GJ237" s="5"/>
      <c r="GK237" s="5"/>
      <c r="GL237" s="5"/>
      <c r="GM237" s="5"/>
      <c r="GN237" s="5"/>
      <c r="GO237" s="5"/>
      <c r="GP237" s="5"/>
      <c r="GQ237" s="5"/>
      <c r="GR237" s="5"/>
      <c r="GS237" s="5"/>
      <c r="GT237" s="5"/>
      <c r="GU237" s="5"/>
      <c r="GV237" s="5"/>
      <c r="GW237" s="5"/>
      <c r="GX237" s="5"/>
      <c r="GY237" s="5"/>
      <c r="GZ237" s="5"/>
      <c r="HA237" s="5"/>
      <c r="HB237" s="5"/>
      <c r="HC237" s="5"/>
      <c r="HD237" s="5"/>
      <c r="HE237" s="5"/>
      <c r="HF237" s="5"/>
      <c r="HG237" s="5"/>
      <c r="HH237" s="5"/>
      <c r="HI237" s="5"/>
      <c r="HJ237" s="5"/>
      <c r="HK237" s="5"/>
      <c r="HL237" s="5"/>
      <c r="HM237" s="5"/>
      <c r="HN237" s="5"/>
      <c r="HO237" s="5"/>
      <c r="HP237" s="5"/>
    </row>
    <row r="238" spans="1:224" s="1" customFormat="1" ht="40.5" customHeight="1">
      <c r="A238" s="60"/>
      <c r="B238" s="43"/>
      <c r="C238" s="43"/>
      <c r="D238" s="49" t="s">
        <v>213</v>
      </c>
      <c r="E238" s="43"/>
      <c r="F238" s="99"/>
      <c r="G238" s="52"/>
      <c r="H238" s="52"/>
      <c r="I238" s="59"/>
      <c r="J238" s="282"/>
      <c r="K238" s="180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  <c r="BA238" s="5"/>
      <c r="BB238" s="5"/>
      <c r="BC238" s="5"/>
      <c r="BD238" s="5"/>
      <c r="BE238" s="5"/>
      <c r="BF238" s="5"/>
      <c r="BG238" s="5"/>
      <c r="BH238" s="5"/>
      <c r="BI238" s="5"/>
      <c r="BJ238" s="5"/>
      <c r="BK238" s="5"/>
      <c r="BL238" s="5"/>
      <c r="BM238" s="5"/>
      <c r="BN238" s="5"/>
      <c r="BO238" s="5"/>
      <c r="BP238" s="5"/>
      <c r="BQ238" s="5"/>
      <c r="BR238" s="5"/>
      <c r="BS238" s="5"/>
      <c r="BT238" s="5"/>
      <c r="BU238" s="5"/>
      <c r="BV238" s="5"/>
      <c r="BW238" s="5"/>
      <c r="BX238" s="5"/>
      <c r="BY238" s="5"/>
      <c r="BZ238" s="5"/>
      <c r="CA238" s="5"/>
      <c r="CB238" s="5"/>
      <c r="CC238" s="5"/>
      <c r="CD238" s="5"/>
      <c r="CE238" s="5"/>
      <c r="CF238" s="5"/>
      <c r="CG238" s="5"/>
      <c r="CH238" s="5"/>
      <c r="CI238" s="5"/>
      <c r="CJ238" s="5"/>
      <c r="CK238" s="5"/>
      <c r="CL238" s="5"/>
      <c r="CM238" s="5"/>
      <c r="CN238" s="5"/>
      <c r="CO238" s="5"/>
      <c r="CP238" s="5"/>
      <c r="CQ238" s="5"/>
      <c r="CR238" s="5"/>
      <c r="CS238" s="5"/>
      <c r="CT238" s="5"/>
      <c r="CU238" s="5"/>
      <c r="CV238" s="5"/>
      <c r="CW238" s="5"/>
      <c r="CX238" s="5"/>
      <c r="CY238" s="5"/>
      <c r="CZ238" s="5"/>
      <c r="DA238" s="5"/>
      <c r="DB238" s="5"/>
      <c r="DC238" s="5"/>
      <c r="DD238" s="5"/>
      <c r="DE238" s="5"/>
      <c r="DF238" s="5"/>
      <c r="DG238" s="5"/>
      <c r="DH238" s="5"/>
      <c r="DI238" s="5"/>
      <c r="DJ238" s="5"/>
      <c r="DK238" s="5"/>
      <c r="DL238" s="5"/>
      <c r="DM238" s="5"/>
      <c r="DN238" s="5"/>
      <c r="DO238" s="5"/>
      <c r="DP238" s="5"/>
      <c r="DQ238" s="5"/>
      <c r="DR238" s="5"/>
      <c r="DS238" s="5"/>
      <c r="DT238" s="5"/>
      <c r="DU238" s="5"/>
      <c r="DV238" s="5"/>
      <c r="DW238" s="5"/>
      <c r="DX238" s="5"/>
      <c r="DY238" s="5"/>
      <c r="DZ238" s="5"/>
      <c r="EA238" s="5"/>
      <c r="EB238" s="5"/>
      <c r="EC238" s="5"/>
      <c r="ED238" s="5"/>
      <c r="EE238" s="5"/>
      <c r="EF238" s="5"/>
      <c r="EG238" s="5"/>
      <c r="EH238" s="5"/>
      <c r="EI238" s="5"/>
      <c r="EJ238" s="5"/>
      <c r="EK238" s="5"/>
      <c r="EL238" s="5"/>
      <c r="EM238" s="5"/>
      <c r="EN238" s="5"/>
      <c r="EO238" s="5"/>
      <c r="EP238" s="5"/>
      <c r="EQ238" s="5"/>
      <c r="ER238" s="5"/>
      <c r="ES238" s="5"/>
      <c r="ET238" s="5"/>
      <c r="EU238" s="5"/>
      <c r="EV238" s="5"/>
      <c r="EW238" s="5"/>
      <c r="EX238" s="5"/>
      <c r="EY238" s="5"/>
      <c r="EZ238" s="5"/>
      <c r="FA238" s="5"/>
      <c r="FB238" s="5"/>
      <c r="FC238" s="5"/>
      <c r="FD238" s="5"/>
      <c r="FE238" s="5"/>
      <c r="FF238" s="5"/>
      <c r="FG238" s="5"/>
      <c r="FH238" s="5"/>
      <c r="FI238" s="5"/>
      <c r="FJ238" s="5"/>
      <c r="FK238" s="5"/>
      <c r="FL238" s="5"/>
      <c r="FM238" s="5"/>
      <c r="FN238" s="5"/>
      <c r="FO238" s="5"/>
      <c r="FP238" s="5"/>
      <c r="FQ238" s="5"/>
      <c r="FR238" s="5"/>
      <c r="FS238" s="5"/>
      <c r="FT238" s="5"/>
      <c r="FU238" s="5"/>
      <c r="FV238" s="5"/>
      <c r="FW238" s="5"/>
      <c r="FX238" s="5"/>
      <c r="FY238" s="5"/>
      <c r="FZ238" s="5"/>
      <c r="GA238" s="5"/>
      <c r="GB238" s="5"/>
      <c r="GC238" s="5"/>
      <c r="GD238" s="5"/>
      <c r="GE238" s="5"/>
      <c r="GF238" s="5"/>
      <c r="GG238" s="5"/>
      <c r="GH238" s="5"/>
      <c r="GI238" s="5"/>
      <c r="GJ238" s="5"/>
      <c r="GK238" s="5"/>
      <c r="GL238" s="5"/>
      <c r="GM238" s="5"/>
      <c r="GN238" s="5"/>
      <c r="GO238" s="5"/>
      <c r="GP238" s="5"/>
      <c r="GQ238" s="5"/>
      <c r="GR238" s="5"/>
      <c r="GS238" s="5"/>
      <c r="GT238" s="5"/>
      <c r="GU238" s="5"/>
      <c r="GV238" s="5"/>
      <c r="GW238" s="5"/>
      <c r="GX238" s="5"/>
      <c r="GY238" s="5"/>
      <c r="GZ238" s="5"/>
      <c r="HA238" s="5"/>
      <c r="HB238" s="5"/>
      <c r="HC238" s="5"/>
      <c r="HD238" s="5"/>
      <c r="HE238" s="5"/>
      <c r="HF238" s="5"/>
      <c r="HG238" s="5"/>
      <c r="HH238" s="5"/>
      <c r="HI238" s="5"/>
      <c r="HJ238" s="5"/>
      <c r="HK238" s="5"/>
      <c r="HL238" s="5"/>
      <c r="HM238" s="5"/>
      <c r="HN238" s="5"/>
      <c r="HO238" s="5"/>
      <c r="HP238" s="5"/>
    </row>
    <row r="239" spans="1:224" s="1" customFormat="1" ht="13.5" customHeight="1">
      <c r="A239" s="56">
        <v>64</v>
      </c>
      <c r="B239" s="44" t="s">
        <v>81</v>
      </c>
      <c r="C239" s="44">
        <v>998781202</v>
      </c>
      <c r="D239" s="44" t="s">
        <v>83</v>
      </c>
      <c r="E239" s="44" t="s">
        <v>46</v>
      </c>
      <c r="F239" s="45">
        <v>3.37</v>
      </c>
      <c r="G239" s="48"/>
      <c r="H239" s="48">
        <f>F239*G239</f>
        <v>0</v>
      </c>
      <c r="I239" s="46" t="s">
        <v>68</v>
      </c>
      <c r="J239" s="81"/>
      <c r="K239" s="180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  <c r="BA239" s="5"/>
      <c r="BB239" s="5"/>
      <c r="BC239" s="5"/>
      <c r="BD239" s="5"/>
      <c r="BE239" s="5"/>
      <c r="BF239" s="5"/>
      <c r="BG239" s="5"/>
      <c r="BH239" s="5"/>
      <c r="BI239" s="5"/>
      <c r="BJ239" s="5"/>
      <c r="BK239" s="5"/>
      <c r="BL239" s="5"/>
      <c r="BM239" s="5"/>
      <c r="BN239" s="5"/>
      <c r="BO239" s="5"/>
      <c r="BP239" s="5"/>
      <c r="BQ239" s="5"/>
      <c r="BR239" s="5"/>
      <c r="BS239" s="5"/>
      <c r="BT239" s="5"/>
      <c r="BU239" s="5"/>
      <c r="BV239" s="5"/>
      <c r="BW239" s="5"/>
      <c r="BX239" s="5"/>
      <c r="BY239" s="5"/>
      <c r="BZ239" s="5"/>
      <c r="CA239" s="5"/>
      <c r="CB239" s="5"/>
      <c r="CC239" s="5"/>
      <c r="CD239" s="5"/>
      <c r="CE239" s="5"/>
      <c r="CF239" s="5"/>
      <c r="CG239" s="5"/>
      <c r="CH239" s="5"/>
      <c r="CI239" s="5"/>
      <c r="CJ239" s="5"/>
      <c r="CK239" s="5"/>
      <c r="CL239" s="5"/>
      <c r="CM239" s="5"/>
      <c r="CN239" s="5"/>
      <c r="CO239" s="5"/>
      <c r="CP239" s="5"/>
      <c r="CQ239" s="5"/>
      <c r="CR239" s="5"/>
      <c r="CS239" s="5"/>
      <c r="CT239" s="5"/>
      <c r="CU239" s="5"/>
      <c r="CV239" s="5"/>
      <c r="CW239" s="5"/>
      <c r="CX239" s="5"/>
      <c r="CY239" s="5"/>
      <c r="CZ239" s="5"/>
      <c r="DA239" s="5"/>
      <c r="DB239" s="5"/>
      <c r="DC239" s="5"/>
      <c r="DD239" s="5"/>
      <c r="DE239" s="5"/>
      <c r="DF239" s="5"/>
      <c r="DG239" s="5"/>
      <c r="DH239" s="5"/>
      <c r="DI239" s="5"/>
      <c r="DJ239" s="5"/>
      <c r="DK239" s="5"/>
      <c r="DL239" s="5"/>
      <c r="DM239" s="5"/>
      <c r="DN239" s="5"/>
      <c r="DO239" s="5"/>
      <c r="DP239" s="5"/>
      <c r="DQ239" s="5"/>
      <c r="DR239" s="5"/>
      <c r="DS239" s="5"/>
      <c r="DT239" s="5"/>
      <c r="DU239" s="5"/>
      <c r="DV239" s="5"/>
      <c r="DW239" s="5"/>
      <c r="DX239" s="5"/>
      <c r="DY239" s="5"/>
      <c r="DZ239" s="5"/>
      <c r="EA239" s="5"/>
      <c r="EB239" s="5"/>
      <c r="EC239" s="5"/>
      <c r="ED239" s="5"/>
      <c r="EE239" s="5"/>
      <c r="EF239" s="5"/>
      <c r="EG239" s="5"/>
      <c r="EH239" s="5"/>
      <c r="EI239" s="5"/>
      <c r="EJ239" s="5"/>
      <c r="EK239" s="5"/>
      <c r="EL239" s="5"/>
      <c r="EM239" s="5"/>
      <c r="EN239" s="5"/>
      <c r="EO239" s="5"/>
      <c r="EP239" s="5"/>
      <c r="EQ239" s="5"/>
      <c r="ER239" s="5"/>
      <c r="ES239" s="5"/>
      <c r="ET239" s="5"/>
      <c r="EU239" s="5"/>
      <c r="EV239" s="5"/>
      <c r="EW239" s="5"/>
      <c r="EX239" s="5"/>
      <c r="EY239" s="5"/>
      <c r="EZ239" s="5"/>
      <c r="FA239" s="5"/>
      <c r="FB239" s="5"/>
      <c r="FC239" s="5"/>
      <c r="FD239" s="5"/>
      <c r="FE239" s="5"/>
      <c r="FF239" s="5"/>
      <c r="FG239" s="5"/>
      <c r="FH239" s="5"/>
      <c r="FI239" s="5"/>
      <c r="FJ239" s="5"/>
      <c r="FK239" s="5"/>
      <c r="FL239" s="5"/>
      <c r="FM239" s="5"/>
      <c r="FN239" s="5"/>
      <c r="FO239" s="5"/>
      <c r="FP239" s="5"/>
      <c r="FQ239" s="5"/>
      <c r="FR239" s="5"/>
      <c r="FS239" s="5"/>
      <c r="FT239" s="5"/>
      <c r="FU239" s="5"/>
      <c r="FV239" s="5"/>
      <c r="FW239" s="5"/>
      <c r="FX239" s="5"/>
      <c r="FY239" s="5"/>
      <c r="FZ239" s="5"/>
      <c r="GA239" s="5"/>
      <c r="GB239" s="5"/>
      <c r="GC239" s="5"/>
      <c r="GD239" s="5"/>
      <c r="GE239" s="5"/>
      <c r="GF239" s="5"/>
      <c r="GG239" s="5"/>
      <c r="GH239" s="5"/>
      <c r="GI239" s="5"/>
      <c r="GJ239" s="5"/>
      <c r="GK239" s="5"/>
      <c r="GL239" s="5"/>
      <c r="GM239" s="5"/>
      <c r="GN239" s="5"/>
      <c r="GO239" s="5"/>
      <c r="GP239" s="5"/>
      <c r="GQ239" s="5"/>
      <c r="GR239" s="5"/>
      <c r="GS239" s="5"/>
      <c r="GT239" s="5"/>
      <c r="GU239" s="5"/>
      <c r="GV239" s="5"/>
      <c r="GW239" s="5"/>
      <c r="GX239" s="5"/>
      <c r="GY239" s="5"/>
      <c r="GZ239" s="5"/>
      <c r="HA239" s="5"/>
      <c r="HB239" s="5"/>
      <c r="HC239" s="5"/>
      <c r="HD239" s="5"/>
      <c r="HE239" s="5"/>
      <c r="HF239" s="5"/>
      <c r="HG239" s="5"/>
      <c r="HH239" s="5"/>
      <c r="HI239" s="5"/>
      <c r="HJ239" s="5"/>
      <c r="HK239" s="5"/>
      <c r="HL239" s="5"/>
      <c r="HM239" s="5"/>
      <c r="HN239" s="5"/>
      <c r="HO239" s="5"/>
      <c r="HP239" s="5"/>
    </row>
    <row r="240" spans="1:224" s="4" customFormat="1" ht="13.5" customHeight="1">
      <c r="A240" s="56">
        <v>65</v>
      </c>
      <c r="B240" s="44" t="s">
        <v>56</v>
      </c>
      <c r="C240" s="44" t="s">
        <v>353</v>
      </c>
      <c r="D240" s="44" t="s">
        <v>354</v>
      </c>
      <c r="E240" s="44" t="s">
        <v>352</v>
      </c>
      <c r="F240" s="45">
        <f>F241</f>
        <v>1</v>
      </c>
      <c r="G240" s="48"/>
      <c r="H240" s="48">
        <f>F240*G240</f>
        <v>0</v>
      </c>
      <c r="I240" s="70" t="s">
        <v>69</v>
      </c>
      <c r="J240" s="293"/>
      <c r="K240" s="9"/>
      <c r="L240" s="9"/>
      <c r="M240" s="9"/>
      <c r="N240" s="9"/>
      <c r="O240" s="68"/>
      <c r="P240" s="68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</row>
    <row r="241" spans="1:224" s="1" customFormat="1" ht="13.5" customHeight="1">
      <c r="A241" s="58"/>
      <c r="B241" s="53"/>
      <c r="C241" s="53"/>
      <c r="D241" s="49" t="s">
        <v>370</v>
      </c>
      <c r="E241" s="53"/>
      <c r="F241" s="50">
        <v>1</v>
      </c>
      <c r="G241" s="320"/>
      <c r="H241" s="48"/>
      <c r="I241" s="59"/>
      <c r="J241" s="5"/>
      <c r="K241" s="5"/>
      <c r="L241" s="5"/>
      <c r="M241" s="5"/>
      <c r="N241" s="5"/>
      <c r="O241" s="68"/>
      <c r="P241" s="68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  <c r="BA241" s="5"/>
      <c r="BB241" s="5"/>
      <c r="BC241" s="5"/>
      <c r="BD241" s="5"/>
      <c r="BE241" s="5"/>
      <c r="BF241" s="5"/>
      <c r="BG241" s="5"/>
      <c r="BH241" s="5"/>
      <c r="BI241" s="5"/>
      <c r="BJ241" s="5"/>
      <c r="BK241" s="5"/>
      <c r="BL241" s="5"/>
      <c r="BM241" s="5"/>
      <c r="BN241" s="5"/>
      <c r="BO241" s="5"/>
      <c r="BP241" s="5"/>
      <c r="BQ241" s="5"/>
      <c r="BR241" s="5"/>
      <c r="BS241" s="5"/>
      <c r="BT241" s="5"/>
      <c r="BU241" s="5"/>
      <c r="BV241" s="5"/>
      <c r="BW241" s="5"/>
      <c r="BX241" s="5"/>
      <c r="BY241" s="5"/>
      <c r="BZ241" s="5"/>
      <c r="CA241" s="5"/>
      <c r="CB241" s="5"/>
      <c r="CC241" s="5"/>
      <c r="CD241" s="5"/>
      <c r="CE241" s="5"/>
      <c r="CF241" s="5"/>
      <c r="CG241" s="5"/>
      <c r="CH241" s="5"/>
      <c r="CI241" s="5"/>
      <c r="CJ241" s="5"/>
      <c r="CK241" s="5"/>
      <c r="CL241" s="5"/>
      <c r="CM241" s="5"/>
      <c r="CN241" s="5"/>
      <c r="CO241" s="5"/>
      <c r="CP241" s="5"/>
      <c r="CQ241" s="5"/>
      <c r="CR241" s="5"/>
      <c r="CS241" s="5"/>
      <c r="CT241" s="5"/>
      <c r="CU241" s="5"/>
      <c r="CV241" s="5"/>
      <c r="CW241" s="5"/>
      <c r="CX241" s="5"/>
      <c r="CY241" s="5"/>
      <c r="CZ241" s="5"/>
      <c r="DA241" s="5"/>
      <c r="DB241" s="5"/>
      <c r="DC241" s="5"/>
      <c r="DD241" s="5"/>
      <c r="DE241" s="5"/>
      <c r="DF241" s="5"/>
      <c r="DG241" s="5"/>
      <c r="DH241" s="5"/>
      <c r="DI241" s="5"/>
      <c r="DJ241" s="5"/>
      <c r="DK241" s="5"/>
      <c r="DL241" s="5"/>
      <c r="DM241" s="5"/>
      <c r="DN241" s="5"/>
      <c r="DO241" s="5"/>
      <c r="DP241" s="5"/>
      <c r="DQ241" s="5"/>
      <c r="DR241" s="5"/>
      <c r="DS241" s="5"/>
      <c r="DT241" s="5"/>
      <c r="DU241" s="5"/>
      <c r="DV241" s="5"/>
      <c r="DW241" s="5"/>
      <c r="DX241" s="5"/>
      <c r="DY241" s="5"/>
      <c r="DZ241" s="5"/>
      <c r="EA241" s="5"/>
      <c r="EB241" s="5"/>
      <c r="EC241" s="5"/>
      <c r="ED241" s="5"/>
      <c r="EE241" s="5"/>
      <c r="EF241" s="5"/>
      <c r="EG241" s="5"/>
      <c r="EH241" s="5"/>
      <c r="EI241" s="5"/>
      <c r="EJ241" s="5"/>
      <c r="EK241" s="5"/>
      <c r="EL241" s="5"/>
      <c r="EM241" s="5"/>
      <c r="EN241" s="5"/>
      <c r="EO241" s="5"/>
      <c r="EP241" s="5"/>
      <c r="EQ241" s="5"/>
      <c r="ER241" s="5"/>
      <c r="ES241" s="5"/>
      <c r="ET241" s="5"/>
      <c r="EU241" s="5"/>
      <c r="EV241" s="5"/>
      <c r="EW241" s="5"/>
      <c r="EX241" s="5"/>
      <c r="EY241" s="5"/>
      <c r="EZ241" s="5"/>
      <c r="FA241" s="5"/>
      <c r="FB241" s="5"/>
      <c r="FC241" s="5"/>
      <c r="FD241" s="5"/>
      <c r="FE241" s="5"/>
      <c r="FF241" s="5"/>
      <c r="FG241" s="5"/>
      <c r="FH241" s="5"/>
      <c r="FI241" s="5"/>
      <c r="FJ241" s="5"/>
      <c r="FK241" s="5"/>
      <c r="FL241" s="5"/>
      <c r="FM241" s="5"/>
      <c r="FN241" s="5"/>
      <c r="FO241" s="5"/>
      <c r="FP241" s="5"/>
      <c r="FQ241" s="5"/>
      <c r="FR241" s="5"/>
      <c r="FS241" s="5"/>
      <c r="FT241" s="5"/>
      <c r="FU241" s="5"/>
      <c r="FV241" s="5"/>
      <c r="FW241" s="5"/>
      <c r="FX241" s="5"/>
      <c r="FY241" s="5"/>
      <c r="FZ241" s="5"/>
      <c r="GA241" s="5"/>
      <c r="GB241" s="5"/>
      <c r="GC241" s="5"/>
      <c r="GD241" s="5"/>
      <c r="GE241" s="5"/>
      <c r="GF241" s="5"/>
      <c r="GG241" s="5"/>
      <c r="GH241" s="5"/>
      <c r="GI241" s="5"/>
      <c r="GJ241" s="5"/>
      <c r="GK241" s="5"/>
      <c r="GL241" s="5"/>
      <c r="GM241" s="5"/>
      <c r="GN241" s="5"/>
      <c r="GO241" s="5"/>
      <c r="GP241" s="5"/>
      <c r="GQ241" s="5"/>
      <c r="GR241" s="5"/>
      <c r="GS241" s="5"/>
      <c r="GT241" s="5"/>
      <c r="GU241" s="5"/>
      <c r="GV241" s="5"/>
      <c r="GW241" s="5"/>
      <c r="GX241" s="5"/>
      <c r="GY241" s="5"/>
      <c r="GZ241" s="5"/>
      <c r="HA241" s="5"/>
      <c r="HB241" s="5"/>
      <c r="HC241" s="5"/>
      <c r="HD241" s="5"/>
      <c r="HE241" s="5"/>
      <c r="HF241" s="5"/>
      <c r="HG241" s="5"/>
      <c r="HH241" s="5"/>
      <c r="HI241" s="5"/>
      <c r="HJ241" s="5"/>
      <c r="HK241" s="5"/>
      <c r="HL241" s="5"/>
      <c r="HM241" s="5"/>
      <c r="HN241" s="5"/>
      <c r="HO241" s="5"/>
      <c r="HP241" s="5"/>
    </row>
    <row r="242" spans="1:224" s="1" customFormat="1" ht="13.5" customHeight="1">
      <c r="A242" s="58"/>
      <c r="B242" s="53"/>
      <c r="C242" s="53"/>
      <c r="D242" s="49" t="s">
        <v>47</v>
      </c>
      <c r="E242" s="53"/>
      <c r="F242" s="50"/>
      <c r="G242" s="320"/>
      <c r="H242" s="48"/>
      <c r="I242" s="59"/>
      <c r="J242" s="5"/>
      <c r="K242" s="5"/>
      <c r="L242" s="5"/>
      <c r="M242" s="5"/>
      <c r="N242" s="5"/>
      <c r="O242" s="68"/>
      <c r="P242" s="68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  <c r="BA242" s="5"/>
      <c r="BB242" s="5"/>
      <c r="BC242" s="5"/>
      <c r="BD242" s="5"/>
      <c r="BE242" s="5"/>
      <c r="BF242" s="5"/>
      <c r="BG242" s="5"/>
      <c r="BH242" s="5"/>
      <c r="BI242" s="5"/>
      <c r="BJ242" s="5"/>
      <c r="BK242" s="5"/>
      <c r="BL242" s="5"/>
      <c r="BM242" s="5"/>
      <c r="BN242" s="5"/>
      <c r="BO242" s="5"/>
      <c r="BP242" s="5"/>
      <c r="BQ242" s="5"/>
      <c r="BR242" s="5"/>
      <c r="BS242" s="5"/>
      <c r="BT242" s="5"/>
      <c r="BU242" s="5"/>
      <c r="BV242" s="5"/>
      <c r="BW242" s="5"/>
      <c r="BX242" s="5"/>
      <c r="BY242" s="5"/>
      <c r="BZ242" s="5"/>
      <c r="CA242" s="5"/>
      <c r="CB242" s="5"/>
      <c r="CC242" s="5"/>
      <c r="CD242" s="5"/>
      <c r="CE242" s="5"/>
      <c r="CF242" s="5"/>
      <c r="CG242" s="5"/>
      <c r="CH242" s="5"/>
      <c r="CI242" s="5"/>
      <c r="CJ242" s="5"/>
      <c r="CK242" s="5"/>
      <c r="CL242" s="5"/>
      <c r="CM242" s="5"/>
      <c r="CN242" s="5"/>
      <c r="CO242" s="5"/>
      <c r="CP242" s="5"/>
      <c r="CQ242" s="5"/>
      <c r="CR242" s="5"/>
      <c r="CS242" s="5"/>
      <c r="CT242" s="5"/>
      <c r="CU242" s="5"/>
      <c r="CV242" s="5"/>
      <c r="CW242" s="5"/>
      <c r="CX242" s="5"/>
      <c r="CY242" s="5"/>
      <c r="CZ242" s="5"/>
      <c r="DA242" s="5"/>
      <c r="DB242" s="5"/>
      <c r="DC242" s="5"/>
      <c r="DD242" s="5"/>
      <c r="DE242" s="5"/>
      <c r="DF242" s="5"/>
      <c r="DG242" s="5"/>
      <c r="DH242" s="5"/>
      <c r="DI242" s="5"/>
      <c r="DJ242" s="5"/>
      <c r="DK242" s="5"/>
      <c r="DL242" s="5"/>
      <c r="DM242" s="5"/>
      <c r="DN242" s="5"/>
      <c r="DO242" s="5"/>
      <c r="DP242" s="5"/>
      <c r="DQ242" s="5"/>
      <c r="DR242" s="5"/>
      <c r="DS242" s="5"/>
      <c r="DT242" s="5"/>
      <c r="DU242" s="5"/>
      <c r="DV242" s="5"/>
      <c r="DW242" s="5"/>
      <c r="DX242" s="5"/>
      <c r="DY242" s="5"/>
      <c r="DZ242" s="5"/>
      <c r="EA242" s="5"/>
      <c r="EB242" s="5"/>
      <c r="EC242" s="5"/>
      <c r="ED242" s="5"/>
      <c r="EE242" s="5"/>
      <c r="EF242" s="5"/>
      <c r="EG242" s="5"/>
      <c r="EH242" s="5"/>
      <c r="EI242" s="5"/>
      <c r="EJ242" s="5"/>
      <c r="EK242" s="5"/>
      <c r="EL242" s="5"/>
      <c r="EM242" s="5"/>
      <c r="EN242" s="5"/>
      <c r="EO242" s="5"/>
      <c r="EP242" s="5"/>
      <c r="EQ242" s="5"/>
      <c r="ER242" s="5"/>
      <c r="ES242" s="5"/>
      <c r="ET242" s="5"/>
      <c r="EU242" s="5"/>
      <c r="EV242" s="5"/>
      <c r="EW242" s="5"/>
      <c r="EX242" s="5"/>
      <c r="EY242" s="5"/>
      <c r="EZ242" s="5"/>
      <c r="FA242" s="5"/>
      <c r="FB242" s="5"/>
      <c r="FC242" s="5"/>
      <c r="FD242" s="5"/>
      <c r="FE242" s="5"/>
      <c r="FF242" s="5"/>
      <c r="FG242" s="5"/>
      <c r="FH242" s="5"/>
      <c r="FI242" s="5"/>
      <c r="FJ242" s="5"/>
      <c r="FK242" s="5"/>
      <c r="FL242" s="5"/>
      <c r="FM242" s="5"/>
      <c r="FN242" s="5"/>
      <c r="FO242" s="5"/>
      <c r="FP242" s="5"/>
      <c r="FQ242" s="5"/>
      <c r="FR242" s="5"/>
      <c r="FS242" s="5"/>
      <c r="FT242" s="5"/>
      <c r="FU242" s="5"/>
      <c r="FV242" s="5"/>
      <c r="FW242" s="5"/>
      <c r="FX242" s="5"/>
      <c r="FY242" s="5"/>
      <c r="FZ242" s="5"/>
      <c r="GA242" s="5"/>
      <c r="GB242" s="5"/>
      <c r="GC242" s="5"/>
      <c r="GD242" s="5"/>
      <c r="GE242" s="5"/>
      <c r="GF242" s="5"/>
      <c r="GG242" s="5"/>
      <c r="GH242" s="5"/>
      <c r="GI242" s="5"/>
      <c r="GJ242" s="5"/>
      <c r="GK242" s="5"/>
      <c r="GL242" s="5"/>
      <c r="GM242" s="5"/>
      <c r="GN242" s="5"/>
      <c r="GO242" s="5"/>
      <c r="GP242" s="5"/>
      <c r="GQ242" s="5"/>
      <c r="GR242" s="5"/>
      <c r="GS242" s="5"/>
      <c r="GT242" s="5"/>
      <c r="GU242" s="5"/>
      <c r="GV242" s="5"/>
      <c r="GW242" s="5"/>
      <c r="GX242" s="5"/>
      <c r="GY242" s="5"/>
      <c r="GZ242" s="5"/>
      <c r="HA242" s="5"/>
      <c r="HB242" s="5"/>
      <c r="HC242" s="5"/>
      <c r="HD242" s="5"/>
      <c r="HE242" s="5"/>
      <c r="HF242" s="5"/>
      <c r="HG242" s="5"/>
      <c r="HH242" s="5"/>
      <c r="HI242" s="5"/>
      <c r="HJ242" s="5"/>
      <c r="HK242" s="5"/>
      <c r="HL242" s="5"/>
      <c r="HM242" s="5"/>
      <c r="HN242" s="5"/>
      <c r="HO242" s="5"/>
      <c r="HP242" s="5"/>
    </row>
    <row r="243" spans="1:224" s="72" customFormat="1" ht="13.5" customHeight="1">
      <c r="A243" s="60"/>
      <c r="B243" s="43"/>
      <c r="C243" s="43">
        <v>784</v>
      </c>
      <c r="D243" s="43" t="s">
        <v>91</v>
      </c>
      <c r="E243" s="43"/>
      <c r="F243" s="51"/>
      <c r="G243" s="52"/>
      <c r="H243" s="52">
        <f>SUM(H244:H252)</f>
        <v>0</v>
      </c>
      <c r="I243" s="46"/>
    </row>
    <row r="244" spans="1:224" s="72" customFormat="1" ht="13.5" customHeight="1">
      <c r="A244" s="56">
        <v>66</v>
      </c>
      <c r="B244" s="44">
        <v>784</v>
      </c>
      <c r="C244" s="44">
        <v>784181101</v>
      </c>
      <c r="D244" s="44" t="s">
        <v>180</v>
      </c>
      <c r="E244" s="44" t="s">
        <v>19</v>
      </c>
      <c r="F244" s="45">
        <f>F245</f>
        <v>156.11699999999999</v>
      </c>
      <c r="G244" s="48"/>
      <c r="H244" s="48">
        <f>F244*G244</f>
        <v>0</v>
      </c>
      <c r="I244" s="46" t="s">
        <v>68</v>
      </c>
      <c r="J244" s="112"/>
      <c r="K244" s="103"/>
      <c r="L244" s="104"/>
      <c r="M244" s="9"/>
      <c r="N244" s="105"/>
      <c r="O244" s="106"/>
      <c r="P244" s="5"/>
      <c r="Q244" s="5"/>
      <c r="R244" s="107"/>
    </row>
    <row r="245" spans="1:224" s="72" customFormat="1" ht="27" customHeight="1">
      <c r="A245" s="56">
        <v>67</v>
      </c>
      <c r="B245" s="44">
        <v>784</v>
      </c>
      <c r="C245" s="44">
        <v>784211101</v>
      </c>
      <c r="D245" s="44" t="s">
        <v>181</v>
      </c>
      <c r="E245" s="44" t="s">
        <v>19</v>
      </c>
      <c r="F245" s="45">
        <f>SUM(F246:F249)</f>
        <v>156.11699999999999</v>
      </c>
      <c r="G245" s="48"/>
      <c r="H245" s="48">
        <f>F245*G245</f>
        <v>0</v>
      </c>
      <c r="I245" s="46" t="s">
        <v>68</v>
      </c>
      <c r="J245" s="269"/>
      <c r="K245" s="103"/>
      <c r="L245" s="104"/>
      <c r="M245" s="9"/>
      <c r="N245" s="105"/>
      <c r="O245" s="106"/>
      <c r="P245" s="5"/>
      <c r="Q245" s="5"/>
      <c r="R245" s="107"/>
    </row>
    <row r="246" spans="1:224" s="72" customFormat="1" ht="13.5" customHeight="1">
      <c r="A246" s="60"/>
      <c r="B246" s="43"/>
      <c r="C246" s="43"/>
      <c r="D246" s="66" t="s">
        <v>301</v>
      </c>
      <c r="E246" s="43"/>
      <c r="F246" s="50">
        <f>(33.84+1.08)+(4.7+48.05)</f>
        <v>87.67</v>
      </c>
      <c r="G246" s="52"/>
      <c r="H246" s="52"/>
      <c r="I246" s="46"/>
    </row>
    <row r="247" spans="1:224" s="72" customFormat="1" ht="13.5" customHeight="1">
      <c r="A247" s="60"/>
      <c r="B247" s="43"/>
      <c r="C247" s="43"/>
      <c r="D247" s="66" t="s">
        <v>288</v>
      </c>
      <c r="E247" s="43"/>
      <c r="F247" s="50">
        <v>8.5</v>
      </c>
      <c r="G247" s="52"/>
      <c r="H247" s="52"/>
      <c r="I247" s="46"/>
    </row>
    <row r="248" spans="1:224" s="72" customFormat="1" ht="13.5" customHeight="1">
      <c r="A248" s="60"/>
      <c r="B248" s="43"/>
      <c r="C248" s="43"/>
      <c r="D248" s="66" t="s">
        <v>236</v>
      </c>
      <c r="E248" s="43"/>
      <c r="F248" s="50">
        <f>(24.84)*2</f>
        <v>49.68</v>
      </c>
      <c r="G248" s="52"/>
      <c r="H248" s="52"/>
      <c r="I248" s="46"/>
    </row>
    <row r="249" spans="1:224" s="72" customFormat="1" ht="13.5" customHeight="1">
      <c r="A249" s="60"/>
      <c r="B249" s="43"/>
      <c r="C249" s="43"/>
      <c r="D249" s="66" t="s">
        <v>237</v>
      </c>
      <c r="E249" s="43"/>
      <c r="F249" s="50">
        <f>(10.267)*1</f>
        <v>10.266999999999999</v>
      </c>
      <c r="G249" s="52"/>
      <c r="H249" s="52"/>
      <c r="I249" s="46"/>
    </row>
    <row r="250" spans="1:224" s="4" customFormat="1" ht="13.5" customHeight="1">
      <c r="A250" s="56">
        <v>68</v>
      </c>
      <c r="B250" s="57" t="s">
        <v>56</v>
      </c>
      <c r="C250" s="44" t="s">
        <v>363</v>
      </c>
      <c r="D250" s="44" t="s">
        <v>365</v>
      </c>
      <c r="E250" s="44" t="s">
        <v>352</v>
      </c>
      <c r="F250" s="45">
        <f>F251</f>
        <v>1</v>
      </c>
      <c r="G250" s="48"/>
      <c r="H250" s="48">
        <f>F250*G250</f>
        <v>0</v>
      </c>
      <c r="I250" s="70" t="s">
        <v>69</v>
      </c>
      <c r="J250" s="293"/>
      <c r="K250" s="72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  <c r="BA250" s="9"/>
      <c r="BB250" s="9"/>
      <c r="BC250" s="9"/>
      <c r="BD250" s="9"/>
      <c r="BE250" s="9"/>
      <c r="BF250" s="9"/>
      <c r="BG250" s="9"/>
      <c r="BH250" s="9"/>
      <c r="BI250" s="9"/>
      <c r="BJ250" s="9"/>
      <c r="BK250" s="9"/>
      <c r="BL250" s="9"/>
      <c r="BM250" s="9"/>
      <c r="BN250" s="9"/>
      <c r="BO250" s="9"/>
    </row>
    <row r="251" spans="1:224" s="1" customFormat="1" ht="13.5" customHeight="1">
      <c r="A251" s="58"/>
      <c r="B251" s="53"/>
      <c r="C251" s="53"/>
      <c r="D251" s="49" t="s">
        <v>165</v>
      </c>
      <c r="E251" s="53"/>
      <c r="F251" s="50">
        <v>1</v>
      </c>
      <c r="G251" s="320"/>
      <c r="H251" s="48"/>
      <c r="I251" s="59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  <c r="BA251" s="5"/>
      <c r="BB251" s="5"/>
      <c r="BC251" s="5"/>
      <c r="BD251" s="5"/>
      <c r="BE251" s="5"/>
      <c r="BF251" s="5"/>
      <c r="BG251" s="5"/>
      <c r="BH251" s="5"/>
      <c r="BI251" s="5"/>
      <c r="BJ251" s="5"/>
      <c r="BK251" s="5"/>
      <c r="BL251" s="5"/>
      <c r="BM251" s="5"/>
      <c r="BN251" s="5"/>
      <c r="BO251" s="5"/>
    </row>
    <row r="252" spans="1:224" s="1" customFormat="1" ht="24.75" customHeight="1">
      <c r="A252" s="58"/>
      <c r="B252" s="53"/>
      <c r="C252" s="53"/>
      <c r="D252" s="49" t="s">
        <v>48</v>
      </c>
      <c r="E252" s="53"/>
      <c r="F252" s="50"/>
      <c r="G252" s="320"/>
      <c r="H252" s="48"/>
      <c r="I252" s="59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  <c r="BA252" s="5"/>
      <c r="BB252" s="5"/>
      <c r="BC252" s="5"/>
      <c r="BD252" s="5"/>
      <c r="BE252" s="5"/>
      <c r="BF252" s="5"/>
      <c r="BG252" s="5"/>
      <c r="BH252" s="5"/>
      <c r="BI252" s="5"/>
      <c r="BJ252" s="5"/>
      <c r="BK252" s="5"/>
      <c r="BL252" s="5"/>
      <c r="BM252" s="5"/>
      <c r="BN252" s="5"/>
      <c r="BO252" s="5"/>
    </row>
    <row r="253" spans="1:224" s="5" customFormat="1" ht="13.5" customHeight="1">
      <c r="A253" s="60"/>
      <c r="B253" s="43"/>
      <c r="C253" s="43">
        <v>787</v>
      </c>
      <c r="D253" s="43" t="s">
        <v>45</v>
      </c>
      <c r="E253" s="43"/>
      <c r="F253" s="51"/>
      <c r="G253" s="52"/>
      <c r="H253" s="52">
        <f>SUM(H254:H260)</f>
        <v>0</v>
      </c>
      <c r="I253" s="59"/>
    </row>
    <row r="254" spans="1:224" s="1" customFormat="1" ht="13.5" customHeight="1">
      <c r="A254" s="100">
        <v>69</v>
      </c>
      <c r="B254" s="85">
        <v>787</v>
      </c>
      <c r="C254" s="239">
        <v>787600802</v>
      </c>
      <c r="D254" s="240" t="s">
        <v>136</v>
      </c>
      <c r="E254" s="241" t="s">
        <v>19</v>
      </c>
      <c r="F254" s="242">
        <f>SUM(F256:F257)</f>
        <v>23.936399999999999</v>
      </c>
      <c r="G254" s="48"/>
      <c r="H254" s="86">
        <f>F254*G254</f>
        <v>0</v>
      </c>
      <c r="I254" s="46" t="s">
        <v>68</v>
      </c>
      <c r="J254" s="9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  <c r="BA254" s="5"/>
      <c r="BB254" s="5"/>
      <c r="BC254" s="5"/>
      <c r="BD254" s="5"/>
      <c r="BE254" s="5"/>
      <c r="BF254" s="5"/>
      <c r="BG254" s="5"/>
      <c r="BH254" s="5"/>
      <c r="BI254" s="5"/>
      <c r="BJ254" s="5"/>
      <c r="BK254" s="5"/>
      <c r="BL254" s="5"/>
      <c r="BM254" s="5"/>
      <c r="BN254" s="5"/>
      <c r="BO254" s="5"/>
    </row>
    <row r="255" spans="1:224" s="1" customFormat="1" ht="13.5" customHeight="1">
      <c r="A255" s="100"/>
      <c r="B255" s="85"/>
      <c r="C255" s="239"/>
      <c r="D255" s="49" t="s">
        <v>272</v>
      </c>
      <c r="E255" s="241"/>
      <c r="F255" s="50"/>
      <c r="G255" s="48"/>
      <c r="H255" s="86"/>
      <c r="I255" s="87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  <c r="BA255" s="5"/>
      <c r="BB255" s="5"/>
      <c r="BC255" s="5"/>
      <c r="BD255" s="5"/>
      <c r="BE255" s="5"/>
      <c r="BF255" s="5"/>
      <c r="BG255" s="5"/>
      <c r="BH255" s="5"/>
      <c r="BI255" s="5"/>
      <c r="BJ255" s="5"/>
      <c r="BK255" s="5"/>
      <c r="BL255" s="5"/>
      <c r="BM255" s="5"/>
      <c r="BN255" s="5"/>
      <c r="BO255" s="5"/>
    </row>
    <row r="256" spans="1:224" s="1" customFormat="1" ht="13.5" customHeight="1">
      <c r="A256" s="100"/>
      <c r="B256" s="85"/>
      <c r="C256" s="239"/>
      <c r="D256" s="49" t="s">
        <v>273</v>
      </c>
      <c r="E256" s="241"/>
      <c r="F256" s="50">
        <f>((1.19*1.79)*2)*2</f>
        <v>8.5204000000000004</v>
      </c>
      <c r="G256" s="48"/>
      <c r="H256" s="86"/>
      <c r="I256" s="87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  <c r="AZ256" s="5"/>
      <c r="BA256" s="5"/>
      <c r="BB256" s="5"/>
      <c r="BC256" s="5"/>
      <c r="BD256" s="5"/>
      <c r="BE256" s="5"/>
      <c r="BF256" s="5"/>
      <c r="BG256" s="5"/>
      <c r="BH256" s="5"/>
      <c r="BI256" s="5"/>
      <c r="BJ256" s="5"/>
      <c r="BK256" s="5"/>
      <c r="BL256" s="5"/>
      <c r="BM256" s="5"/>
      <c r="BN256" s="5"/>
      <c r="BO256" s="5"/>
    </row>
    <row r="257" spans="1:67" s="1" customFormat="1" ht="13.5" customHeight="1">
      <c r="A257" s="100"/>
      <c r="B257" s="85"/>
      <c r="C257" s="239"/>
      <c r="D257" s="49" t="s">
        <v>274</v>
      </c>
      <c r="E257" s="241"/>
      <c r="F257" s="50">
        <f>((1.18*2.1)*2+(0.86*0.86)*1+(1.17*0.86)*2)*2</f>
        <v>15.416</v>
      </c>
      <c r="G257" s="48"/>
      <c r="H257" s="86"/>
      <c r="I257" s="87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  <c r="AZ257" s="5"/>
      <c r="BA257" s="5"/>
      <c r="BB257" s="5"/>
      <c r="BC257" s="5"/>
      <c r="BD257" s="5"/>
      <c r="BE257" s="5"/>
      <c r="BF257" s="5"/>
      <c r="BG257" s="5"/>
      <c r="BH257" s="5"/>
      <c r="BI257" s="5"/>
      <c r="BJ257" s="5"/>
      <c r="BK257" s="5"/>
      <c r="BL257" s="5"/>
      <c r="BM257" s="5"/>
      <c r="BN257" s="5"/>
      <c r="BO257" s="5"/>
    </row>
    <row r="258" spans="1:67" s="1" customFormat="1" ht="13.5" customHeight="1">
      <c r="A258" s="56">
        <v>70</v>
      </c>
      <c r="B258" s="44" t="s">
        <v>56</v>
      </c>
      <c r="C258" s="44" t="s">
        <v>364</v>
      </c>
      <c r="D258" s="44" t="s">
        <v>366</v>
      </c>
      <c r="E258" s="44" t="s">
        <v>352</v>
      </c>
      <c r="F258" s="45">
        <f>F259</f>
        <v>1</v>
      </c>
      <c r="G258" s="48"/>
      <c r="H258" s="48">
        <f>F258*G258</f>
        <v>0</v>
      </c>
      <c r="I258" s="70" t="s">
        <v>69</v>
      </c>
      <c r="J258" s="293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  <c r="BA258" s="5"/>
      <c r="BB258" s="5"/>
      <c r="BC258" s="5"/>
      <c r="BD258" s="5"/>
      <c r="BE258" s="5"/>
      <c r="BF258" s="5"/>
      <c r="BG258" s="5"/>
      <c r="BH258" s="5"/>
      <c r="BI258" s="5"/>
      <c r="BJ258" s="5"/>
      <c r="BK258" s="5"/>
      <c r="BL258" s="5"/>
      <c r="BM258" s="5"/>
      <c r="BN258" s="5"/>
      <c r="BO258" s="5"/>
    </row>
    <row r="259" spans="1:67" s="1" customFormat="1" ht="13.5" customHeight="1">
      <c r="A259" s="58"/>
      <c r="B259" s="53"/>
      <c r="C259" s="53"/>
      <c r="D259" s="303" t="s">
        <v>147</v>
      </c>
      <c r="E259" s="304"/>
      <c r="F259" s="305">
        <v>1</v>
      </c>
      <c r="G259" s="320"/>
      <c r="H259" s="48"/>
      <c r="I259" s="59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  <c r="BA259" s="5"/>
      <c r="BB259" s="5"/>
      <c r="BC259" s="5"/>
      <c r="BD259" s="5"/>
      <c r="BE259" s="5"/>
      <c r="BF259" s="5"/>
      <c r="BG259" s="5"/>
      <c r="BH259" s="5"/>
      <c r="BI259" s="5"/>
      <c r="BJ259" s="5"/>
      <c r="BK259" s="5"/>
      <c r="BL259" s="5"/>
      <c r="BM259" s="5"/>
      <c r="BN259" s="5"/>
      <c r="BO259" s="5"/>
    </row>
    <row r="260" spans="1:67" s="1" customFormat="1" ht="13.5" customHeight="1">
      <c r="A260" s="58"/>
      <c r="B260" s="53"/>
      <c r="C260" s="53"/>
      <c r="D260" s="303" t="s">
        <v>108</v>
      </c>
      <c r="E260" s="304"/>
      <c r="F260" s="305"/>
      <c r="G260" s="320"/>
      <c r="H260" s="48"/>
      <c r="I260" s="59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  <c r="BA260" s="5"/>
      <c r="BB260" s="5"/>
      <c r="BC260" s="5"/>
      <c r="BD260" s="5"/>
      <c r="BE260" s="5"/>
      <c r="BF260" s="5"/>
      <c r="BG260" s="5"/>
      <c r="BH260" s="5"/>
      <c r="BI260" s="5"/>
      <c r="BJ260" s="5"/>
      <c r="BK260" s="5"/>
      <c r="BL260" s="5"/>
      <c r="BM260" s="5"/>
      <c r="BN260" s="5"/>
      <c r="BO260" s="5"/>
    </row>
    <row r="261" spans="1:67" s="1" customFormat="1" ht="13.5" customHeight="1">
      <c r="A261" s="60"/>
      <c r="B261" s="43"/>
      <c r="C261" s="43">
        <v>790</v>
      </c>
      <c r="D261" s="43" t="s">
        <v>36</v>
      </c>
      <c r="E261" s="43"/>
      <c r="F261" s="51"/>
      <c r="G261" s="52"/>
      <c r="H261" s="52">
        <f>SUM(H262:H279)</f>
        <v>0</v>
      </c>
      <c r="I261" s="46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  <c r="BA261" s="5"/>
      <c r="BB261" s="5"/>
      <c r="BC261" s="5"/>
      <c r="BD261" s="5"/>
      <c r="BE261" s="5"/>
      <c r="BF261" s="5"/>
      <c r="BG261" s="5"/>
      <c r="BH261" s="5"/>
      <c r="BI261" s="5"/>
      <c r="BJ261" s="5"/>
      <c r="BK261" s="5"/>
      <c r="BL261" s="5"/>
      <c r="BM261" s="5"/>
      <c r="BN261" s="5"/>
      <c r="BO261" s="5"/>
    </row>
    <row r="262" spans="1:67" s="9" customFormat="1" ht="13.5" customHeight="1">
      <c r="A262" s="56">
        <v>71</v>
      </c>
      <c r="B262" s="57" t="s">
        <v>87</v>
      </c>
      <c r="C262" s="44" t="s">
        <v>85</v>
      </c>
      <c r="D262" s="44" t="s">
        <v>251</v>
      </c>
      <c r="E262" s="44" t="s">
        <v>50</v>
      </c>
      <c r="F262" s="45">
        <f>SUM(F263:F264)</f>
        <v>4</v>
      </c>
      <c r="G262" s="48"/>
      <c r="H262" s="48">
        <f>F262*G262</f>
        <v>0</v>
      </c>
      <c r="I262" s="46" t="s">
        <v>69</v>
      </c>
      <c r="L262" s="5"/>
    </row>
    <row r="263" spans="1:67" s="1" customFormat="1" ht="13.5" customHeight="1">
      <c r="A263" s="64"/>
      <c r="B263" s="49"/>
      <c r="C263" s="49"/>
      <c r="D263" s="49" t="s">
        <v>148</v>
      </c>
      <c r="E263" s="49"/>
      <c r="F263" s="50">
        <v>2</v>
      </c>
      <c r="G263" s="65"/>
      <c r="H263" s="65"/>
      <c r="I263" s="59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  <c r="BA263" s="5"/>
      <c r="BB263" s="5"/>
      <c r="BC263" s="5"/>
      <c r="BD263" s="5"/>
      <c r="BE263" s="5"/>
      <c r="BF263" s="5"/>
      <c r="BG263" s="5"/>
      <c r="BH263" s="5"/>
      <c r="BI263" s="5"/>
      <c r="BJ263" s="5"/>
      <c r="BK263" s="5"/>
      <c r="BL263" s="5"/>
      <c r="BM263" s="5"/>
      <c r="BN263" s="5"/>
      <c r="BO263" s="5"/>
    </row>
    <row r="264" spans="1:67" s="1" customFormat="1" ht="13.5" customHeight="1">
      <c r="A264" s="64"/>
      <c r="B264" s="49"/>
      <c r="C264" s="49"/>
      <c r="D264" s="49" t="s">
        <v>253</v>
      </c>
      <c r="E264" s="49"/>
      <c r="F264" s="50">
        <v>2</v>
      </c>
      <c r="G264" s="65"/>
      <c r="H264" s="65"/>
      <c r="I264" s="59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  <c r="BA264" s="5"/>
      <c r="BB264" s="5"/>
      <c r="BC264" s="5"/>
      <c r="BD264" s="5"/>
      <c r="BE264" s="5"/>
      <c r="BF264" s="5"/>
      <c r="BG264" s="5"/>
      <c r="BH264" s="5"/>
      <c r="BI264" s="5"/>
      <c r="BJ264" s="5"/>
      <c r="BK264" s="5"/>
      <c r="BL264" s="5"/>
      <c r="BM264" s="5"/>
      <c r="BN264" s="5"/>
      <c r="BO264" s="5"/>
    </row>
    <row r="265" spans="1:67" s="9" customFormat="1" ht="13.5" customHeight="1">
      <c r="A265" s="56"/>
      <c r="B265" s="57"/>
      <c r="C265" s="44"/>
      <c r="D265" s="49" t="s">
        <v>252</v>
      </c>
      <c r="E265" s="44"/>
      <c r="F265" s="50"/>
      <c r="G265" s="48"/>
      <c r="H265" s="48"/>
      <c r="I265" s="46"/>
      <c r="J265" s="5"/>
    </row>
    <row r="266" spans="1:67" s="9" customFormat="1" ht="13.5" customHeight="1">
      <c r="A266" s="56">
        <v>72</v>
      </c>
      <c r="B266" s="57" t="s">
        <v>87</v>
      </c>
      <c r="C266" s="44" t="s">
        <v>86</v>
      </c>
      <c r="D266" s="44" t="s">
        <v>337</v>
      </c>
      <c r="E266" s="44" t="s">
        <v>49</v>
      </c>
      <c r="F266" s="45">
        <f>SUM(F267)</f>
        <v>1</v>
      </c>
      <c r="G266" s="48"/>
      <c r="H266" s="48">
        <f>F266*G266</f>
        <v>0</v>
      </c>
      <c r="I266" s="46" t="s">
        <v>69</v>
      </c>
      <c r="L266" s="5"/>
    </row>
    <row r="267" spans="1:67" s="1" customFormat="1" ht="13.5" customHeight="1">
      <c r="A267" s="64"/>
      <c r="B267" s="49"/>
      <c r="C267" s="49"/>
      <c r="D267" s="49" t="s">
        <v>338</v>
      </c>
      <c r="E267" s="49"/>
      <c r="F267" s="50">
        <v>1</v>
      </c>
      <c r="G267" s="65"/>
      <c r="H267" s="65"/>
      <c r="I267" s="59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  <c r="AZ267" s="5"/>
      <c r="BA267" s="5"/>
      <c r="BB267" s="5"/>
      <c r="BC267" s="5"/>
      <c r="BD267" s="5"/>
      <c r="BE267" s="5"/>
      <c r="BF267" s="5"/>
      <c r="BG267" s="5"/>
      <c r="BH267" s="5"/>
      <c r="BI267" s="5"/>
      <c r="BJ267" s="5"/>
      <c r="BK267" s="5"/>
      <c r="BL267" s="5"/>
      <c r="BM267" s="5"/>
      <c r="BN267" s="5"/>
      <c r="BO267" s="5"/>
    </row>
    <row r="268" spans="1:67" s="9" customFormat="1" ht="13.5" customHeight="1">
      <c r="A268" s="56">
        <v>73</v>
      </c>
      <c r="B268" s="57" t="s">
        <v>87</v>
      </c>
      <c r="C268" s="44" t="s">
        <v>339</v>
      </c>
      <c r="D268" s="44" t="s">
        <v>337</v>
      </c>
      <c r="E268" s="44" t="s">
        <v>49</v>
      </c>
      <c r="F268" s="45">
        <f>SUM(F269)</f>
        <v>1</v>
      </c>
      <c r="G268" s="48"/>
      <c r="H268" s="48">
        <f>F268*G268</f>
        <v>0</v>
      </c>
      <c r="I268" s="46" t="s">
        <v>69</v>
      </c>
      <c r="L268" s="5"/>
    </row>
    <row r="269" spans="1:67" s="1" customFormat="1" ht="13.5" customHeight="1">
      <c r="A269" s="64"/>
      <c r="B269" s="49"/>
      <c r="C269" s="49"/>
      <c r="D269" s="49" t="s">
        <v>340</v>
      </c>
      <c r="E269" s="49"/>
      <c r="F269" s="50">
        <v>1</v>
      </c>
      <c r="G269" s="65"/>
      <c r="H269" s="65"/>
      <c r="I269" s="59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  <c r="AZ269" s="5"/>
      <c r="BA269" s="5"/>
      <c r="BB269" s="5"/>
      <c r="BC269" s="5"/>
      <c r="BD269" s="5"/>
      <c r="BE269" s="5"/>
      <c r="BF269" s="5"/>
      <c r="BG269" s="5"/>
      <c r="BH269" s="5"/>
      <c r="BI269" s="5"/>
      <c r="BJ269" s="5"/>
      <c r="BK269" s="5"/>
      <c r="BL269" s="5"/>
      <c r="BM269" s="5"/>
      <c r="BN269" s="5"/>
      <c r="BO269" s="5"/>
    </row>
    <row r="270" spans="1:67" s="9" customFormat="1" ht="13.5" customHeight="1">
      <c r="A270" s="56">
        <v>74</v>
      </c>
      <c r="B270" s="57" t="s">
        <v>87</v>
      </c>
      <c r="C270" s="44" t="s">
        <v>341</v>
      </c>
      <c r="D270" s="44" t="s">
        <v>240</v>
      </c>
      <c r="E270" s="44" t="s">
        <v>49</v>
      </c>
      <c r="F270" s="45">
        <f>F271</f>
        <v>1</v>
      </c>
      <c r="G270" s="48"/>
      <c r="H270" s="48">
        <f>F270*G270</f>
        <v>0</v>
      </c>
      <c r="I270" s="46" t="s">
        <v>69</v>
      </c>
      <c r="J270" s="5"/>
      <c r="L270" s="5"/>
    </row>
    <row r="271" spans="1:67" s="9" customFormat="1" ht="13.5" customHeight="1">
      <c r="A271" s="56"/>
      <c r="B271" s="57"/>
      <c r="C271" s="44"/>
      <c r="D271" s="49" t="s">
        <v>239</v>
      </c>
      <c r="E271" s="44"/>
      <c r="F271" s="50">
        <v>1</v>
      </c>
      <c r="G271" s="48"/>
      <c r="H271" s="48"/>
      <c r="I271" s="46"/>
      <c r="J271" s="5"/>
    </row>
    <row r="272" spans="1:67" s="9" customFormat="1" ht="13.5" customHeight="1">
      <c r="A272" s="56"/>
      <c r="B272" s="57"/>
      <c r="C272" s="44"/>
      <c r="D272" s="49" t="s">
        <v>241</v>
      </c>
      <c r="E272" s="44"/>
      <c r="F272" s="45"/>
      <c r="G272" s="48"/>
      <c r="H272" s="48"/>
      <c r="I272" s="46"/>
      <c r="J272" s="5"/>
    </row>
    <row r="273" spans="1:256" s="9" customFormat="1" ht="13.5" customHeight="1">
      <c r="A273" s="56"/>
      <c r="B273" s="57"/>
      <c r="C273" s="44"/>
      <c r="D273" s="49" t="s">
        <v>245</v>
      </c>
      <c r="E273" s="44"/>
      <c r="F273" s="45"/>
      <c r="G273" s="48"/>
      <c r="H273" s="48"/>
      <c r="I273" s="46"/>
      <c r="J273" s="5"/>
    </row>
    <row r="274" spans="1:256" s="9" customFormat="1" ht="13.5" customHeight="1">
      <c r="A274" s="56"/>
      <c r="B274" s="57"/>
      <c r="C274" s="44"/>
      <c r="D274" s="49" t="s">
        <v>345</v>
      </c>
      <c r="E274" s="44"/>
      <c r="F274" s="45"/>
      <c r="G274" s="48"/>
      <c r="H274" s="48"/>
      <c r="I274" s="46"/>
      <c r="J274" s="5"/>
    </row>
    <row r="275" spans="1:256" s="9" customFormat="1" ht="13.5" customHeight="1">
      <c r="A275" s="56"/>
      <c r="B275" s="57"/>
      <c r="C275" s="44"/>
      <c r="D275" s="49" t="s">
        <v>344</v>
      </c>
      <c r="E275" s="44"/>
      <c r="F275" s="45"/>
      <c r="G275" s="48"/>
      <c r="H275" s="48"/>
      <c r="I275" s="46"/>
      <c r="J275" s="5"/>
    </row>
    <row r="276" spans="1:256" s="9" customFormat="1" ht="13.5" customHeight="1">
      <c r="A276" s="56"/>
      <c r="B276" s="57"/>
      <c r="C276" s="44"/>
      <c r="D276" s="49" t="s">
        <v>310</v>
      </c>
      <c r="E276" s="44"/>
      <c r="F276" s="45"/>
      <c r="G276" s="48"/>
      <c r="H276" s="48"/>
      <c r="I276" s="46"/>
      <c r="J276" s="5"/>
    </row>
    <row r="277" spans="1:256" s="9" customFormat="1" ht="13.5" customHeight="1">
      <c r="A277" s="56"/>
      <c r="B277" s="57"/>
      <c r="C277" s="44"/>
      <c r="D277" s="49" t="s">
        <v>343</v>
      </c>
      <c r="E277" s="44"/>
      <c r="F277" s="45"/>
      <c r="G277" s="48"/>
      <c r="H277" s="48"/>
      <c r="I277" s="46"/>
      <c r="J277" s="5"/>
    </row>
    <row r="278" spans="1:256" s="9" customFormat="1" ht="27" customHeight="1">
      <c r="A278" s="56"/>
      <c r="B278" s="57"/>
      <c r="C278" s="44"/>
      <c r="D278" s="49" t="s">
        <v>267</v>
      </c>
      <c r="E278" s="44"/>
      <c r="F278" s="45"/>
      <c r="G278" s="48"/>
      <c r="H278" s="48"/>
      <c r="I278" s="46"/>
      <c r="J278" s="5"/>
    </row>
    <row r="279" spans="1:256" s="5" customFormat="1" ht="13.5" customHeight="1">
      <c r="A279" s="56">
        <v>75</v>
      </c>
      <c r="B279" s="57" t="s">
        <v>87</v>
      </c>
      <c r="C279" s="44" t="s">
        <v>348</v>
      </c>
      <c r="D279" s="44" t="s">
        <v>349</v>
      </c>
      <c r="E279" s="44" t="s">
        <v>46</v>
      </c>
      <c r="F279" s="45">
        <v>1.05</v>
      </c>
      <c r="G279" s="48"/>
      <c r="H279" s="48">
        <f>F279*G279</f>
        <v>0</v>
      </c>
      <c r="I279" s="46" t="s">
        <v>70</v>
      </c>
      <c r="J279" s="297"/>
    </row>
    <row r="280" spans="1:256" s="1" customFormat="1" ht="21" customHeight="1">
      <c r="A280" s="60"/>
      <c r="B280" s="61"/>
      <c r="C280" s="43" t="s">
        <v>30</v>
      </c>
      <c r="D280" s="43" t="s">
        <v>31</v>
      </c>
      <c r="E280" s="43"/>
      <c r="F280" s="51"/>
      <c r="G280" s="52"/>
      <c r="H280" s="52">
        <f>H281</f>
        <v>0</v>
      </c>
      <c r="I280" s="59"/>
      <c r="J280" s="5"/>
      <c r="K280" s="5"/>
      <c r="L280" s="5"/>
      <c r="M280" s="5"/>
      <c r="N280" s="5"/>
      <c r="O280" s="68"/>
      <c r="P280" s="68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5"/>
      <c r="AZ280" s="5"/>
      <c r="BA280" s="5"/>
      <c r="BB280" s="5"/>
      <c r="BC280" s="5"/>
      <c r="BD280" s="5"/>
      <c r="BE280" s="5"/>
      <c r="BF280" s="5"/>
      <c r="BG280" s="5"/>
      <c r="BH280" s="5"/>
      <c r="BI280" s="5"/>
      <c r="BJ280" s="5"/>
      <c r="BK280" s="5"/>
      <c r="BL280" s="5"/>
      <c r="BM280" s="5"/>
      <c r="BN280" s="5"/>
      <c r="BO280" s="5"/>
      <c r="BP280" s="5"/>
      <c r="BQ280" s="5"/>
      <c r="BR280" s="5"/>
      <c r="BS280" s="5"/>
      <c r="BT280" s="5"/>
      <c r="BU280" s="5"/>
      <c r="BV280" s="5"/>
      <c r="BW280" s="5"/>
      <c r="BX280" s="5"/>
      <c r="BY280" s="5"/>
      <c r="BZ280" s="5"/>
      <c r="CA280" s="5"/>
      <c r="CB280" s="5"/>
      <c r="CC280" s="5"/>
      <c r="CD280" s="5"/>
      <c r="CE280" s="5"/>
      <c r="CF280" s="5"/>
      <c r="CG280" s="5"/>
      <c r="CH280" s="5"/>
      <c r="CI280" s="5"/>
      <c r="CJ280" s="5"/>
      <c r="CK280" s="5"/>
      <c r="CL280" s="5"/>
      <c r="CM280" s="5"/>
      <c r="CN280" s="5"/>
      <c r="CO280" s="5"/>
      <c r="CP280" s="5"/>
      <c r="CQ280" s="5"/>
      <c r="CR280" s="5"/>
      <c r="CS280" s="5"/>
      <c r="CT280" s="5"/>
      <c r="CU280" s="5"/>
      <c r="CV280" s="5"/>
      <c r="CW280" s="5"/>
      <c r="CX280" s="5"/>
      <c r="CY280" s="5"/>
      <c r="CZ280" s="5"/>
      <c r="DA280" s="5"/>
      <c r="DB280" s="5"/>
      <c r="DC280" s="5"/>
      <c r="DD280" s="5"/>
      <c r="DE280" s="5"/>
      <c r="DF280" s="5"/>
      <c r="DG280" s="5"/>
      <c r="DH280" s="5"/>
      <c r="DI280" s="5"/>
      <c r="DJ280" s="5"/>
      <c r="DK280" s="5"/>
      <c r="DL280" s="5"/>
      <c r="DM280" s="5"/>
      <c r="DN280" s="5"/>
      <c r="DO280" s="5"/>
      <c r="DP280" s="5"/>
      <c r="DQ280" s="5"/>
      <c r="DR280" s="5"/>
      <c r="DS280" s="5"/>
      <c r="DT280" s="5"/>
      <c r="DU280" s="5"/>
      <c r="DV280" s="5"/>
      <c r="DW280" s="5"/>
      <c r="DX280" s="5"/>
      <c r="DY280" s="5"/>
      <c r="DZ280" s="5"/>
      <c r="EA280" s="5"/>
      <c r="EB280" s="5"/>
      <c r="EC280" s="5"/>
      <c r="ED280" s="5"/>
      <c r="EE280" s="5"/>
      <c r="EF280" s="5"/>
      <c r="EG280" s="5"/>
      <c r="EH280" s="5"/>
      <c r="EI280" s="5"/>
      <c r="EJ280" s="5"/>
      <c r="EK280" s="5"/>
      <c r="EL280" s="5"/>
      <c r="EM280" s="5"/>
      <c r="EN280" s="5"/>
      <c r="EO280" s="5"/>
      <c r="EP280" s="5"/>
      <c r="EQ280" s="5"/>
      <c r="ER280" s="5"/>
      <c r="ES280" s="5"/>
      <c r="ET280" s="5"/>
      <c r="EU280" s="5"/>
      <c r="EV280" s="5"/>
      <c r="EW280" s="5"/>
      <c r="EX280" s="5"/>
      <c r="EY280" s="5"/>
      <c r="EZ280" s="5"/>
      <c r="FA280" s="5"/>
      <c r="FB280" s="5"/>
      <c r="FC280" s="5"/>
      <c r="FD280" s="5"/>
      <c r="FE280" s="5"/>
      <c r="FF280" s="5"/>
      <c r="FG280" s="5"/>
      <c r="FH280" s="5"/>
      <c r="FI280" s="5"/>
      <c r="FJ280" s="5"/>
      <c r="FK280" s="5"/>
      <c r="FL280" s="5"/>
      <c r="FM280" s="5"/>
      <c r="FN280" s="5"/>
      <c r="FO280" s="5"/>
      <c r="FP280" s="5"/>
      <c r="FQ280" s="5"/>
      <c r="FR280" s="5"/>
      <c r="FS280" s="5"/>
      <c r="FT280" s="5"/>
      <c r="FU280" s="5"/>
      <c r="FV280" s="5"/>
      <c r="FW280" s="5"/>
      <c r="FX280" s="5"/>
      <c r="FY280" s="5"/>
      <c r="FZ280" s="5"/>
      <c r="GA280" s="5"/>
      <c r="GB280" s="5"/>
      <c r="GC280" s="5"/>
      <c r="GD280" s="5"/>
      <c r="GE280" s="5"/>
      <c r="GF280" s="5"/>
      <c r="GG280" s="5"/>
      <c r="GH280" s="5"/>
      <c r="GI280" s="5"/>
      <c r="GJ280" s="5"/>
      <c r="GK280" s="5"/>
      <c r="GL280" s="5"/>
      <c r="GM280" s="5"/>
      <c r="GN280" s="5"/>
      <c r="GO280" s="5"/>
      <c r="GP280" s="5"/>
      <c r="GQ280" s="5"/>
      <c r="GR280" s="5"/>
      <c r="GS280" s="5"/>
      <c r="GT280" s="5"/>
      <c r="GU280" s="5"/>
      <c r="GV280" s="5"/>
      <c r="GW280" s="5"/>
      <c r="GX280" s="5"/>
      <c r="GY280" s="5"/>
      <c r="GZ280" s="5"/>
      <c r="HA280" s="5"/>
      <c r="HB280" s="5"/>
      <c r="HC280" s="5"/>
      <c r="HD280" s="5"/>
      <c r="HE280" s="5"/>
      <c r="HF280" s="5"/>
      <c r="HG280" s="5"/>
      <c r="HH280" s="5"/>
      <c r="HI280" s="5"/>
      <c r="HJ280" s="5"/>
      <c r="HK280" s="5"/>
      <c r="HL280" s="5"/>
      <c r="HM280" s="5"/>
      <c r="HN280" s="5"/>
      <c r="HO280" s="5"/>
      <c r="HP280" s="5"/>
    </row>
    <row r="281" spans="1:256" s="1" customFormat="1" ht="13.5" customHeight="1">
      <c r="A281" s="60"/>
      <c r="B281" s="43"/>
      <c r="C281" s="43" t="s">
        <v>32</v>
      </c>
      <c r="D281" s="43" t="s">
        <v>44</v>
      </c>
      <c r="E281" s="43"/>
      <c r="F281" s="51"/>
      <c r="G281" s="52"/>
      <c r="H281" s="52">
        <f>SUM(H282:H290)</f>
        <v>0</v>
      </c>
      <c r="I281" s="59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9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5"/>
      <c r="AZ281" s="5"/>
      <c r="BA281" s="5"/>
      <c r="BB281" s="5"/>
      <c r="BC281" s="5"/>
      <c r="BD281" s="5"/>
      <c r="BE281" s="5"/>
      <c r="BF281" s="5"/>
      <c r="BG281" s="5"/>
      <c r="BH281" s="5"/>
      <c r="BI281" s="5"/>
      <c r="BJ281" s="5"/>
      <c r="BK281" s="5"/>
      <c r="BL281" s="5"/>
      <c r="BM281" s="5"/>
      <c r="BN281" s="5"/>
      <c r="BO281" s="5"/>
      <c r="BP281" s="5"/>
      <c r="BQ281" s="5"/>
      <c r="BR281" s="5"/>
      <c r="BS281" s="5"/>
      <c r="BT281" s="5"/>
      <c r="BU281" s="5"/>
      <c r="BV281" s="5"/>
      <c r="BW281" s="5"/>
      <c r="BX281" s="5"/>
      <c r="BY281" s="5"/>
      <c r="BZ281" s="5"/>
      <c r="CA281" s="5"/>
      <c r="CB281" s="5"/>
      <c r="CC281" s="5"/>
      <c r="CD281" s="5"/>
      <c r="CE281" s="5"/>
      <c r="CF281" s="5"/>
      <c r="CG281" s="5"/>
      <c r="CH281" s="5"/>
      <c r="CI281" s="5"/>
      <c r="CJ281" s="5"/>
      <c r="CK281" s="5"/>
      <c r="CL281" s="5"/>
      <c r="CM281" s="5"/>
      <c r="CN281" s="5"/>
      <c r="CO281" s="5"/>
      <c r="CP281" s="5"/>
      <c r="CQ281" s="5"/>
      <c r="CR281" s="5"/>
      <c r="CS281" s="5"/>
      <c r="CT281" s="5"/>
      <c r="CU281" s="5"/>
      <c r="CV281" s="5"/>
      <c r="CW281" s="5"/>
      <c r="CX281" s="5"/>
      <c r="CY281" s="5"/>
      <c r="CZ281" s="5"/>
      <c r="DA281" s="5"/>
      <c r="DB281" s="5"/>
      <c r="DC281" s="5"/>
      <c r="DD281" s="5"/>
      <c r="DE281" s="5"/>
      <c r="DF281" s="5"/>
      <c r="DG281" s="5"/>
      <c r="DH281" s="5"/>
      <c r="DI281" s="5"/>
      <c r="DJ281" s="5"/>
      <c r="DK281" s="5"/>
      <c r="DL281" s="5"/>
      <c r="DM281" s="5"/>
      <c r="DN281" s="5"/>
      <c r="DO281" s="5"/>
      <c r="DP281" s="5"/>
      <c r="DQ281" s="5"/>
      <c r="DR281" s="5"/>
      <c r="DS281" s="5"/>
      <c r="DT281" s="5"/>
      <c r="DU281" s="5"/>
      <c r="DV281" s="5"/>
      <c r="DW281" s="5"/>
      <c r="DX281" s="5"/>
      <c r="DY281" s="5"/>
      <c r="DZ281" s="5"/>
      <c r="EA281" s="5"/>
      <c r="EB281" s="5"/>
      <c r="EC281" s="5"/>
      <c r="ED281" s="5"/>
      <c r="EE281" s="5"/>
      <c r="EF281" s="5"/>
      <c r="EG281" s="5"/>
      <c r="EH281" s="5"/>
      <c r="EI281" s="5"/>
      <c r="EJ281" s="5"/>
      <c r="EK281" s="5"/>
      <c r="EL281" s="5"/>
      <c r="EM281" s="5"/>
      <c r="EN281" s="5"/>
      <c r="EO281" s="5"/>
      <c r="EP281" s="5"/>
      <c r="EQ281" s="5"/>
      <c r="ER281" s="5"/>
      <c r="ES281" s="5"/>
      <c r="ET281" s="5"/>
      <c r="EU281" s="5"/>
      <c r="EV281" s="5"/>
      <c r="EW281" s="5"/>
      <c r="EX281" s="5"/>
      <c r="EY281" s="5"/>
      <c r="EZ281" s="5"/>
      <c r="FA281" s="5"/>
      <c r="FB281" s="5"/>
      <c r="FC281" s="5"/>
      <c r="FD281" s="5"/>
      <c r="FE281" s="5"/>
      <c r="FF281" s="5"/>
      <c r="FG281" s="5"/>
      <c r="FH281" s="5"/>
      <c r="FI281" s="5"/>
      <c r="FJ281" s="5"/>
      <c r="FK281" s="5"/>
      <c r="FL281" s="5"/>
      <c r="FM281" s="5"/>
      <c r="FN281" s="5"/>
      <c r="FO281" s="5"/>
      <c r="FP281" s="5"/>
      <c r="FQ281" s="5"/>
      <c r="FR281" s="5"/>
      <c r="FS281" s="5"/>
      <c r="FT281" s="5"/>
      <c r="FU281" s="5"/>
      <c r="FV281" s="5"/>
      <c r="FW281" s="5"/>
      <c r="FX281" s="5"/>
      <c r="FY281" s="5"/>
      <c r="FZ281" s="5"/>
      <c r="GA281" s="5"/>
      <c r="GB281" s="5"/>
      <c r="GC281" s="5"/>
      <c r="GD281" s="5"/>
      <c r="GE281" s="5"/>
      <c r="GF281" s="5"/>
      <c r="GG281" s="5"/>
      <c r="GH281" s="5"/>
      <c r="GI281" s="5"/>
      <c r="GJ281" s="5"/>
      <c r="GK281" s="5"/>
      <c r="GL281" s="5"/>
      <c r="GM281" s="5"/>
      <c r="GN281" s="5"/>
      <c r="GO281" s="5"/>
      <c r="GP281" s="5"/>
      <c r="GQ281" s="5"/>
      <c r="GR281" s="5"/>
      <c r="GS281" s="5"/>
      <c r="GT281" s="5"/>
      <c r="GU281" s="5"/>
      <c r="GV281" s="5"/>
      <c r="GW281" s="5"/>
      <c r="GX281" s="5"/>
      <c r="GY281" s="5"/>
      <c r="GZ281" s="5"/>
      <c r="HA281" s="5"/>
      <c r="HB281" s="5"/>
      <c r="HC281" s="5"/>
      <c r="HD281" s="5"/>
      <c r="HE281" s="5"/>
      <c r="HF281" s="5"/>
      <c r="HG281" s="5"/>
      <c r="HH281" s="5"/>
      <c r="HI281" s="5"/>
      <c r="HJ281" s="5"/>
      <c r="HK281" s="5"/>
      <c r="HL281" s="5"/>
      <c r="HM281" s="5"/>
      <c r="HN281" s="5"/>
      <c r="HO281" s="5"/>
      <c r="HP281" s="5"/>
    </row>
    <row r="282" spans="1:256" s="1" customFormat="1" ht="13.5" customHeight="1">
      <c r="A282" s="56">
        <v>76</v>
      </c>
      <c r="B282" s="57" t="s">
        <v>51</v>
      </c>
      <c r="C282" s="44" t="s">
        <v>52</v>
      </c>
      <c r="D282" s="44" t="s">
        <v>53</v>
      </c>
      <c r="E282" s="44" t="s">
        <v>54</v>
      </c>
      <c r="F282" s="97">
        <f>SUM(F283)</f>
        <v>500</v>
      </c>
      <c r="G282" s="48"/>
      <c r="H282" s="48">
        <f>F282*G282</f>
        <v>0</v>
      </c>
      <c r="I282" s="46" t="s">
        <v>70</v>
      </c>
      <c r="J282" s="9"/>
      <c r="K282" s="5"/>
      <c r="L282" s="5"/>
      <c r="M282" s="5"/>
      <c r="N282" s="5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5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  <c r="BA282" s="9"/>
      <c r="BB282" s="9"/>
      <c r="BC282" s="9"/>
      <c r="BD282" s="9"/>
      <c r="BE282" s="9"/>
      <c r="BF282" s="9"/>
      <c r="BG282" s="9"/>
      <c r="BH282" s="9"/>
      <c r="BI282" s="9"/>
      <c r="BJ282" s="9"/>
      <c r="BK282" s="9"/>
      <c r="BL282" s="9"/>
      <c r="BM282" s="9"/>
      <c r="BN282" s="9"/>
      <c r="BO282" s="9"/>
      <c r="BP282" s="9"/>
      <c r="BQ282" s="9"/>
      <c r="BR282" s="9"/>
      <c r="BS282" s="9"/>
      <c r="BT282" s="9"/>
      <c r="BU282" s="9"/>
      <c r="BV282" s="9"/>
      <c r="BW282" s="9"/>
      <c r="BX282" s="9"/>
      <c r="BY282" s="9"/>
      <c r="BZ282" s="9"/>
      <c r="CA282" s="9"/>
      <c r="CB282" s="9"/>
      <c r="CC282" s="9"/>
      <c r="CD282" s="9"/>
      <c r="CE282" s="9"/>
      <c r="CF282" s="9"/>
      <c r="CG282" s="9"/>
      <c r="CH282" s="9"/>
      <c r="CI282" s="9"/>
      <c r="CJ282" s="9"/>
      <c r="CK282" s="9"/>
      <c r="CL282" s="9"/>
      <c r="CM282" s="9"/>
      <c r="CN282" s="9"/>
      <c r="CO282" s="9"/>
      <c r="CP282" s="9"/>
      <c r="CQ282" s="9"/>
      <c r="CR282" s="9"/>
      <c r="CS282" s="9"/>
      <c r="CT282" s="9"/>
      <c r="CU282" s="9"/>
      <c r="CV282" s="9"/>
      <c r="CW282" s="9"/>
      <c r="CX282" s="9"/>
      <c r="CY282" s="9"/>
      <c r="CZ282" s="9"/>
      <c r="DA282" s="9"/>
      <c r="DB282" s="9"/>
      <c r="DC282" s="9"/>
      <c r="DD282" s="9"/>
      <c r="DE282" s="9"/>
      <c r="DF282" s="9"/>
      <c r="DG282" s="9"/>
      <c r="DH282" s="9"/>
      <c r="DI282" s="9"/>
      <c r="DJ282" s="9"/>
      <c r="DK282" s="9"/>
      <c r="DL282" s="9"/>
      <c r="DM282" s="9"/>
      <c r="DN282" s="9"/>
      <c r="DO282" s="9"/>
      <c r="DP282" s="9"/>
      <c r="DQ282" s="9"/>
      <c r="DR282" s="9"/>
      <c r="DS282" s="9"/>
      <c r="DT282" s="9"/>
      <c r="DU282" s="9"/>
      <c r="DV282" s="9"/>
      <c r="DW282" s="9"/>
      <c r="DX282" s="9"/>
      <c r="DY282" s="9"/>
      <c r="DZ282" s="9"/>
      <c r="EA282" s="9"/>
      <c r="EB282" s="9"/>
      <c r="EC282" s="9"/>
      <c r="ED282" s="9"/>
      <c r="EE282" s="9"/>
      <c r="EF282" s="9"/>
      <c r="EG282" s="9"/>
      <c r="EH282" s="9"/>
      <c r="EI282" s="9"/>
      <c r="EJ282" s="9"/>
      <c r="EK282" s="9"/>
      <c r="EL282" s="9"/>
      <c r="EM282" s="9"/>
      <c r="EN282" s="9"/>
      <c r="EO282" s="9"/>
      <c r="EP282" s="9"/>
      <c r="EQ282" s="9"/>
      <c r="ER282" s="9"/>
      <c r="ES282" s="9"/>
      <c r="ET282" s="9"/>
      <c r="EU282" s="9"/>
      <c r="EV282" s="9"/>
      <c r="EW282" s="9"/>
      <c r="EX282" s="9"/>
      <c r="EY282" s="9"/>
      <c r="EZ282" s="9"/>
      <c r="FA282" s="9"/>
      <c r="FB282" s="9"/>
      <c r="FC282" s="9"/>
      <c r="FD282" s="9"/>
      <c r="FE282" s="9"/>
      <c r="FF282" s="9"/>
      <c r="FG282" s="9"/>
      <c r="FH282" s="9"/>
      <c r="FI282" s="9"/>
      <c r="FJ282" s="9"/>
      <c r="FK282" s="9"/>
      <c r="FL282" s="9"/>
      <c r="FM282" s="9"/>
      <c r="FN282" s="9"/>
      <c r="FO282" s="9"/>
      <c r="FP282" s="9"/>
      <c r="FQ282" s="9"/>
      <c r="FR282" s="9"/>
      <c r="FS282" s="9"/>
      <c r="FT282" s="9"/>
      <c r="FU282" s="9"/>
      <c r="FV282" s="9"/>
      <c r="FW282" s="9"/>
      <c r="FX282" s="9"/>
      <c r="FY282" s="9"/>
      <c r="FZ282" s="9"/>
      <c r="GA282" s="9"/>
      <c r="GB282" s="9"/>
      <c r="GC282" s="9"/>
      <c r="GD282" s="9"/>
      <c r="GE282" s="9"/>
      <c r="GF282" s="9"/>
      <c r="GG282" s="9"/>
      <c r="GH282" s="9"/>
      <c r="GI282" s="9"/>
      <c r="GJ282" s="9"/>
      <c r="GK282" s="9"/>
      <c r="GL282" s="9"/>
      <c r="GM282" s="9"/>
      <c r="GN282" s="9"/>
      <c r="GO282" s="9"/>
      <c r="GP282" s="9"/>
      <c r="GQ282" s="9"/>
      <c r="GR282" s="9"/>
      <c r="GS282" s="9"/>
      <c r="GT282" s="9"/>
      <c r="GU282" s="9"/>
      <c r="GV282" s="9"/>
      <c r="GW282" s="9"/>
      <c r="GX282" s="9"/>
      <c r="GY282" s="9"/>
      <c r="GZ282" s="9"/>
      <c r="HA282" s="9"/>
      <c r="HB282" s="9"/>
      <c r="HC282" s="9"/>
      <c r="HD282" s="9"/>
      <c r="HE282" s="9"/>
      <c r="HF282" s="9"/>
      <c r="HG282" s="9"/>
      <c r="HH282" s="9"/>
      <c r="HI282" s="9"/>
      <c r="HJ282" s="9"/>
      <c r="HK282" s="9"/>
      <c r="HL282" s="9"/>
      <c r="HM282" s="9"/>
      <c r="HN282" s="9"/>
      <c r="HO282" s="9"/>
      <c r="HP282" s="9"/>
      <c r="HQ282" s="4"/>
      <c r="HR282" s="4"/>
      <c r="HS282" s="4"/>
      <c r="HT282" s="4"/>
      <c r="HU282" s="4"/>
      <c r="HV282" s="4"/>
      <c r="HW282" s="4"/>
      <c r="HX282" s="4"/>
      <c r="HY282" s="4"/>
      <c r="HZ282" s="4"/>
      <c r="IA282" s="4"/>
      <c r="IB282" s="4"/>
      <c r="IC282" s="4"/>
      <c r="ID282" s="4"/>
      <c r="IE282" s="4"/>
      <c r="IF282" s="4"/>
      <c r="IG282" s="4"/>
      <c r="IH282" s="4"/>
      <c r="II282" s="4"/>
      <c r="IJ282" s="4"/>
      <c r="IK282" s="4"/>
      <c r="IL282" s="4"/>
      <c r="IM282" s="4"/>
      <c r="IN282" s="4"/>
      <c r="IO282" s="4"/>
      <c r="IP282" s="4"/>
      <c r="IQ282" s="4"/>
      <c r="IR282" s="4"/>
      <c r="IS282" s="4"/>
      <c r="IT282" s="4"/>
      <c r="IU282" s="4"/>
      <c r="IV282" s="4"/>
    </row>
    <row r="283" spans="1:256" s="1" customFormat="1" ht="13.5" customHeight="1">
      <c r="A283" s="56"/>
      <c r="B283" s="57"/>
      <c r="C283" s="44"/>
      <c r="D283" s="49" t="s">
        <v>342</v>
      </c>
      <c r="E283" s="44"/>
      <c r="F283" s="98">
        <v>500</v>
      </c>
      <c r="G283" s="48"/>
      <c r="H283" s="48"/>
      <c r="I283" s="46"/>
      <c r="J283" s="9"/>
      <c r="K283" s="5"/>
      <c r="L283" s="5"/>
      <c r="M283" s="5"/>
      <c r="N283" s="5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5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  <c r="BA283" s="9"/>
      <c r="BB283" s="9"/>
      <c r="BC283" s="9"/>
      <c r="BD283" s="9"/>
      <c r="BE283" s="9"/>
      <c r="BF283" s="9"/>
      <c r="BG283" s="9"/>
      <c r="BH283" s="9"/>
      <c r="BI283" s="9"/>
      <c r="BJ283" s="9"/>
      <c r="BK283" s="9"/>
      <c r="BL283" s="9"/>
      <c r="BM283" s="9"/>
      <c r="BN283" s="9"/>
      <c r="BO283" s="9"/>
      <c r="BP283" s="9"/>
      <c r="BQ283" s="9"/>
      <c r="BR283" s="9"/>
      <c r="BS283" s="9"/>
      <c r="BT283" s="9"/>
      <c r="BU283" s="9"/>
      <c r="BV283" s="9"/>
      <c r="BW283" s="9"/>
      <c r="BX283" s="9"/>
      <c r="BY283" s="9"/>
      <c r="BZ283" s="9"/>
      <c r="CA283" s="9"/>
      <c r="CB283" s="9"/>
      <c r="CC283" s="9"/>
      <c r="CD283" s="9"/>
      <c r="CE283" s="9"/>
      <c r="CF283" s="9"/>
      <c r="CG283" s="9"/>
      <c r="CH283" s="9"/>
      <c r="CI283" s="9"/>
      <c r="CJ283" s="9"/>
      <c r="CK283" s="9"/>
      <c r="CL283" s="9"/>
      <c r="CM283" s="9"/>
      <c r="CN283" s="9"/>
      <c r="CO283" s="9"/>
      <c r="CP283" s="9"/>
      <c r="CQ283" s="9"/>
      <c r="CR283" s="9"/>
      <c r="CS283" s="9"/>
      <c r="CT283" s="9"/>
      <c r="CU283" s="9"/>
      <c r="CV283" s="9"/>
      <c r="CW283" s="9"/>
      <c r="CX283" s="9"/>
      <c r="CY283" s="9"/>
      <c r="CZ283" s="9"/>
      <c r="DA283" s="9"/>
      <c r="DB283" s="9"/>
      <c r="DC283" s="9"/>
      <c r="DD283" s="9"/>
      <c r="DE283" s="9"/>
      <c r="DF283" s="9"/>
      <c r="DG283" s="9"/>
      <c r="DH283" s="9"/>
      <c r="DI283" s="9"/>
      <c r="DJ283" s="9"/>
      <c r="DK283" s="9"/>
      <c r="DL283" s="9"/>
      <c r="DM283" s="9"/>
      <c r="DN283" s="9"/>
      <c r="DO283" s="9"/>
      <c r="DP283" s="9"/>
      <c r="DQ283" s="9"/>
      <c r="DR283" s="9"/>
      <c r="DS283" s="9"/>
      <c r="DT283" s="9"/>
      <c r="DU283" s="9"/>
      <c r="DV283" s="9"/>
      <c r="DW283" s="9"/>
      <c r="DX283" s="9"/>
      <c r="DY283" s="9"/>
      <c r="DZ283" s="9"/>
      <c r="EA283" s="9"/>
      <c r="EB283" s="9"/>
      <c r="EC283" s="9"/>
      <c r="ED283" s="9"/>
      <c r="EE283" s="9"/>
      <c r="EF283" s="9"/>
      <c r="EG283" s="9"/>
      <c r="EH283" s="9"/>
      <c r="EI283" s="9"/>
      <c r="EJ283" s="9"/>
      <c r="EK283" s="9"/>
      <c r="EL283" s="9"/>
      <c r="EM283" s="9"/>
      <c r="EN283" s="9"/>
      <c r="EO283" s="9"/>
      <c r="EP283" s="9"/>
      <c r="EQ283" s="9"/>
      <c r="ER283" s="9"/>
      <c r="ES283" s="9"/>
      <c r="ET283" s="9"/>
      <c r="EU283" s="9"/>
      <c r="EV283" s="9"/>
      <c r="EW283" s="9"/>
      <c r="EX283" s="9"/>
      <c r="EY283" s="9"/>
      <c r="EZ283" s="9"/>
      <c r="FA283" s="9"/>
      <c r="FB283" s="9"/>
      <c r="FC283" s="9"/>
      <c r="FD283" s="9"/>
      <c r="FE283" s="9"/>
      <c r="FF283" s="9"/>
      <c r="FG283" s="9"/>
      <c r="FH283" s="9"/>
      <c r="FI283" s="9"/>
      <c r="FJ283" s="9"/>
      <c r="FK283" s="9"/>
      <c r="FL283" s="9"/>
      <c r="FM283" s="9"/>
      <c r="FN283" s="9"/>
      <c r="FO283" s="9"/>
      <c r="FP283" s="9"/>
      <c r="FQ283" s="9"/>
      <c r="FR283" s="9"/>
      <c r="FS283" s="9"/>
      <c r="FT283" s="9"/>
      <c r="FU283" s="9"/>
      <c r="FV283" s="9"/>
      <c r="FW283" s="9"/>
      <c r="FX283" s="9"/>
      <c r="FY283" s="9"/>
      <c r="FZ283" s="9"/>
      <c r="GA283" s="9"/>
      <c r="GB283" s="9"/>
      <c r="GC283" s="9"/>
      <c r="GD283" s="9"/>
      <c r="GE283" s="9"/>
      <c r="GF283" s="9"/>
      <c r="GG283" s="9"/>
      <c r="GH283" s="9"/>
      <c r="GI283" s="9"/>
      <c r="GJ283" s="9"/>
      <c r="GK283" s="9"/>
      <c r="GL283" s="9"/>
      <c r="GM283" s="9"/>
      <c r="GN283" s="9"/>
      <c r="GO283" s="9"/>
      <c r="GP283" s="9"/>
      <c r="GQ283" s="9"/>
      <c r="GR283" s="9"/>
      <c r="GS283" s="9"/>
      <c r="GT283" s="9"/>
      <c r="GU283" s="9"/>
      <c r="GV283" s="9"/>
      <c r="GW283" s="9"/>
      <c r="GX283" s="9"/>
      <c r="GY283" s="9"/>
      <c r="GZ283" s="9"/>
      <c r="HA283" s="9"/>
      <c r="HB283" s="9"/>
      <c r="HC283" s="9"/>
      <c r="HD283" s="9"/>
      <c r="HE283" s="9"/>
      <c r="HF283" s="9"/>
      <c r="HG283" s="9"/>
      <c r="HH283" s="9"/>
      <c r="HI283" s="9"/>
      <c r="HJ283" s="9"/>
      <c r="HK283" s="9"/>
      <c r="HL283" s="9"/>
      <c r="HM283" s="9"/>
      <c r="HN283" s="9"/>
      <c r="HO283" s="9"/>
      <c r="HP283" s="9"/>
      <c r="HQ283" s="4"/>
      <c r="HR283" s="4"/>
      <c r="HS283" s="4"/>
      <c r="HT283" s="4"/>
      <c r="HU283" s="4"/>
      <c r="HV283" s="4"/>
      <c r="HW283" s="4"/>
      <c r="HX283" s="4"/>
      <c r="HY283" s="4"/>
      <c r="HZ283" s="4"/>
      <c r="IA283" s="4"/>
      <c r="IB283" s="4"/>
      <c r="IC283" s="4"/>
      <c r="ID283" s="4"/>
      <c r="IE283" s="4"/>
      <c r="IF283" s="4"/>
      <c r="IG283" s="4"/>
      <c r="IH283" s="4"/>
      <c r="II283" s="4"/>
      <c r="IJ283" s="4"/>
      <c r="IK283" s="4"/>
      <c r="IL283" s="4"/>
      <c r="IM283" s="4"/>
      <c r="IN283" s="4"/>
      <c r="IO283" s="4"/>
      <c r="IP283" s="4"/>
      <c r="IQ283" s="4"/>
      <c r="IR283" s="4"/>
      <c r="IS283" s="4"/>
      <c r="IT283" s="4"/>
      <c r="IU283" s="4"/>
      <c r="IV283" s="4"/>
    </row>
    <row r="284" spans="1:256" s="1" customFormat="1" ht="27" customHeight="1">
      <c r="A284" s="58"/>
      <c r="B284" s="53"/>
      <c r="C284" s="53"/>
      <c r="D284" s="49" t="s">
        <v>208</v>
      </c>
      <c r="E284" s="53"/>
      <c r="F284" s="91"/>
      <c r="G284" s="320"/>
      <c r="H284" s="59"/>
      <c r="I284" s="59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  <c r="BA284" s="5"/>
      <c r="BB284" s="5"/>
      <c r="BC284" s="5"/>
      <c r="BD284" s="5"/>
      <c r="BE284" s="5"/>
      <c r="BF284" s="5"/>
      <c r="BG284" s="5"/>
      <c r="BH284" s="5"/>
      <c r="BI284" s="5"/>
      <c r="BJ284" s="5"/>
      <c r="BK284" s="5"/>
      <c r="BL284" s="5"/>
      <c r="BM284" s="5"/>
      <c r="BN284" s="5"/>
      <c r="BO284" s="5"/>
    </row>
    <row r="285" spans="1:256" s="1" customFormat="1" ht="27" customHeight="1">
      <c r="A285" s="56"/>
      <c r="B285" s="44"/>
      <c r="C285" s="44"/>
      <c r="D285" s="49" t="s">
        <v>93</v>
      </c>
      <c r="E285" s="44"/>
      <c r="F285" s="45"/>
      <c r="G285" s="48"/>
      <c r="H285" s="48"/>
      <c r="I285" s="59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  <c r="BA285" s="5"/>
      <c r="BB285" s="5"/>
      <c r="BC285" s="5"/>
      <c r="BD285" s="5"/>
      <c r="BE285" s="5"/>
      <c r="BF285" s="5"/>
      <c r="BG285" s="5"/>
      <c r="BH285" s="5"/>
      <c r="BI285" s="5"/>
      <c r="BJ285" s="5"/>
      <c r="BK285" s="5"/>
      <c r="BL285" s="5"/>
      <c r="BM285" s="5"/>
      <c r="BN285" s="5"/>
      <c r="BO285" s="5"/>
    </row>
    <row r="286" spans="1:256" s="1" customFormat="1" ht="40.5" customHeight="1">
      <c r="A286" s="56"/>
      <c r="B286" s="44"/>
      <c r="C286" s="44"/>
      <c r="D286" s="49" t="s">
        <v>316</v>
      </c>
      <c r="E286" s="44"/>
      <c r="F286" s="45"/>
      <c r="G286" s="48"/>
      <c r="H286" s="48"/>
      <c r="I286" s="59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  <c r="BA286" s="5"/>
      <c r="BB286" s="5"/>
      <c r="BC286" s="5"/>
      <c r="BD286" s="5"/>
      <c r="BE286" s="5"/>
      <c r="BF286" s="5"/>
      <c r="BG286" s="5"/>
      <c r="BH286" s="5"/>
      <c r="BI286" s="5"/>
      <c r="BJ286" s="5"/>
      <c r="BK286" s="5"/>
      <c r="BL286" s="5"/>
      <c r="BM286" s="5"/>
      <c r="BN286" s="5"/>
      <c r="BO286" s="5"/>
    </row>
    <row r="287" spans="1:256" s="1" customFormat="1" ht="27" customHeight="1">
      <c r="A287" s="56"/>
      <c r="B287" s="44"/>
      <c r="C287" s="44"/>
      <c r="D287" s="49" t="s">
        <v>209</v>
      </c>
      <c r="E287" s="44"/>
      <c r="F287" s="59"/>
      <c r="G287" s="48"/>
      <c r="H287" s="48"/>
      <c r="I287" s="59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  <c r="BA287" s="5"/>
      <c r="BB287" s="5"/>
      <c r="BC287" s="5"/>
      <c r="BD287" s="5"/>
      <c r="BE287" s="5"/>
      <c r="BF287" s="5"/>
      <c r="BG287" s="5"/>
      <c r="BH287" s="5"/>
      <c r="BI287" s="5"/>
      <c r="BJ287" s="5"/>
      <c r="BK287" s="5"/>
      <c r="BL287" s="5"/>
      <c r="BM287" s="5"/>
      <c r="BN287" s="5"/>
      <c r="BO287" s="5"/>
    </row>
    <row r="288" spans="1:256" s="1" customFormat="1" ht="13.5" customHeight="1">
      <c r="A288" s="56">
        <v>77</v>
      </c>
      <c r="B288" s="44" t="s">
        <v>56</v>
      </c>
      <c r="C288" s="44" t="s">
        <v>367</v>
      </c>
      <c r="D288" s="44" t="s">
        <v>368</v>
      </c>
      <c r="E288" s="44" t="s">
        <v>352</v>
      </c>
      <c r="F288" s="45">
        <f>F289</f>
        <v>1</v>
      </c>
      <c r="G288" s="48"/>
      <c r="H288" s="48">
        <f>F288*G288</f>
        <v>0</v>
      </c>
      <c r="I288" s="70" t="s">
        <v>69</v>
      </c>
      <c r="J288" s="293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  <c r="BA288" s="9"/>
      <c r="BB288" s="9"/>
      <c r="BC288" s="9"/>
      <c r="BD288" s="9"/>
      <c r="BE288" s="9"/>
      <c r="BF288" s="9"/>
      <c r="BG288" s="9"/>
      <c r="BH288" s="9"/>
      <c r="BI288" s="9"/>
      <c r="BJ288" s="9"/>
      <c r="BK288" s="9"/>
      <c r="BL288" s="9"/>
      <c r="BM288" s="9"/>
      <c r="BN288" s="9"/>
      <c r="BO288" s="9"/>
      <c r="BP288" s="9"/>
      <c r="BQ288" s="9"/>
      <c r="BR288" s="9"/>
      <c r="BS288" s="9"/>
      <c r="BT288" s="9"/>
      <c r="BU288" s="9"/>
      <c r="BV288" s="9"/>
      <c r="BW288" s="9"/>
      <c r="BX288" s="9"/>
      <c r="BY288" s="9"/>
      <c r="BZ288" s="9"/>
      <c r="CA288" s="9"/>
      <c r="CB288" s="9"/>
      <c r="CC288" s="9"/>
      <c r="CD288" s="9"/>
      <c r="CE288" s="9"/>
      <c r="CF288" s="9"/>
      <c r="CG288" s="9"/>
      <c r="CH288" s="9"/>
      <c r="CI288" s="9"/>
      <c r="CJ288" s="9"/>
      <c r="CK288" s="9"/>
      <c r="CL288" s="9"/>
      <c r="CM288" s="9"/>
      <c r="CN288" s="9"/>
      <c r="CO288" s="9"/>
      <c r="CP288" s="9"/>
      <c r="CQ288" s="9"/>
      <c r="CR288" s="9"/>
      <c r="CS288" s="9"/>
      <c r="CT288" s="9"/>
      <c r="CU288" s="9"/>
      <c r="CV288" s="9"/>
      <c r="CW288" s="9"/>
      <c r="CX288" s="9"/>
      <c r="CY288" s="9"/>
      <c r="CZ288" s="9"/>
      <c r="DA288" s="9"/>
      <c r="DB288" s="9"/>
      <c r="DC288" s="9"/>
      <c r="DD288" s="9"/>
      <c r="DE288" s="9"/>
      <c r="DF288" s="9"/>
      <c r="DG288" s="9"/>
      <c r="DH288" s="9"/>
      <c r="DI288" s="9"/>
      <c r="DJ288" s="9"/>
      <c r="DK288" s="9"/>
      <c r="DL288" s="9"/>
      <c r="DM288" s="9"/>
      <c r="DN288" s="9"/>
      <c r="DO288" s="9"/>
      <c r="DP288" s="9"/>
      <c r="DQ288" s="9"/>
      <c r="DR288" s="9"/>
      <c r="DS288" s="9"/>
      <c r="DT288" s="9"/>
      <c r="DU288" s="9"/>
      <c r="DV288" s="9"/>
      <c r="DW288" s="9"/>
      <c r="DX288" s="9"/>
      <c r="DY288" s="9"/>
      <c r="DZ288" s="9"/>
      <c r="EA288" s="9"/>
      <c r="EB288" s="9"/>
      <c r="EC288" s="9"/>
      <c r="ED288" s="9"/>
      <c r="EE288" s="9"/>
      <c r="EF288" s="9"/>
      <c r="EG288" s="9"/>
      <c r="EH288" s="9"/>
      <c r="EI288" s="9"/>
      <c r="EJ288" s="9"/>
      <c r="EK288" s="9"/>
      <c r="EL288" s="9"/>
      <c r="EM288" s="9"/>
      <c r="EN288" s="9"/>
      <c r="EO288" s="9"/>
      <c r="EP288" s="9"/>
      <c r="EQ288" s="9"/>
      <c r="ER288" s="9"/>
      <c r="ES288" s="9"/>
      <c r="ET288" s="9"/>
      <c r="EU288" s="9"/>
      <c r="EV288" s="9"/>
      <c r="EW288" s="9"/>
      <c r="EX288" s="9"/>
      <c r="EY288" s="9"/>
      <c r="EZ288" s="9"/>
      <c r="FA288" s="9"/>
      <c r="FB288" s="9"/>
      <c r="FC288" s="9"/>
      <c r="FD288" s="9"/>
      <c r="FE288" s="9"/>
      <c r="FF288" s="9"/>
      <c r="FG288" s="9"/>
      <c r="FH288" s="9"/>
      <c r="FI288" s="9"/>
      <c r="FJ288" s="9"/>
      <c r="FK288" s="9"/>
      <c r="FL288" s="9"/>
      <c r="FM288" s="9"/>
      <c r="FN288" s="9"/>
      <c r="FO288" s="9"/>
      <c r="FP288" s="9"/>
      <c r="FQ288" s="9"/>
      <c r="FR288" s="9"/>
      <c r="FS288" s="9"/>
      <c r="FT288" s="9"/>
      <c r="FU288" s="9"/>
      <c r="FV288" s="9"/>
      <c r="FW288" s="9"/>
      <c r="FX288" s="9"/>
      <c r="FY288" s="9"/>
      <c r="FZ288" s="9"/>
      <c r="GA288" s="9"/>
      <c r="GB288" s="9"/>
      <c r="GC288" s="9"/>
      <c r="GD288" s="9"/>
      <c r="GE288" s="9"/>
      <c r="GF288" s="9"/>
      <c r="GG288" s="9"/>
      <c r="GH288" s="9"/>
      <c r="GI288" s="9"/>
      <c r="GJ288" s="9"/>
      <c r="GK288" s="9"/>
      <c r="GL288" s="9"/>
      <c r="GM288" s="9"/>
      <c r="GN288" s="9"/>
      <c r="GO288" s="9"/>
      <c r="GP288" s="9"/>
      <c r="GQ288" s="9"/>
      <c r="GR288" s="9"/>
      <c r="GS288" s="9"/>
      <c r="GT288" s="9"/>
      <c r="GU288" s="9"/>
      <c r="GV288" s="9"/>
      <c r="GW288" s="9"/>
      <c r="GX288" s="9"/>
      <c r="GY288" s="9"/>
      <c r="GZ288" s="9"/>
      <c r="HA288" s="9"/>
      <c r="HB288" s="9"/>
      <c r="HC288" s="9"/>
      <c r="HD288" s="9"/>
      <c r="HE288" s="9"/>
      <c r="HF288" s="9"/>
      <c r="HG288" s="9"/>
      <c r="HH288" s="9"/>
      <c r="HI288" s="9"/>
      <c r="HJ288" s="9"/>
      <c r="HK288" s="9"/>
      <c r="HL288" s="9"/>
      <c r="HM288" s="9"/>
      <c r="HN288" s="9"/>
      <c r="HO288" s="9"/>
      <c r="HP288" s="9"/>
      <c r="HQ288" s="4"/>
      <c r="HR288" s="4"/>
      <c r="HS288" s="4"/>
      <c r="HT288" s="4"/>
      <c r="HU288" s="4"/>
      <c r="HV288" s="4"/>
      <c r="HW288" s="4"/>
      <c r="HX288" s="4"/>
      <c r="HY288" s="4"/>
      <c r="HZ288" s="4"/>
      <c r="IA288" s="4"/>
      <c r="IB288" s="4"/>
      <c r="IC288" s="4"/>
      <c r="ID288" s="4"/>
      <c r="IE288" s="4"/>
      <c r="IF288" s="4"/>
      <c r="IG288" s="4"/>
      <c r="IH288" s="4"/>
      <c r="II288" s="4"/>
      <c r="IJ288" s="4"/>
      <c r="IK288" s="4"/>
      <c r="IL288" s="4"/>
      <c r="IM288" s="4"/>
      <c r="IN288" s="4"/>
      <c r="IO288" s="4"/>
      <c r="IP288" s="4"/>
      <c r="IQ288" s="4"/>
      <c r="IR288" s="4"/>
      <c r="IS288" s="4"/>
      <c r="IT288" s="4"/>
      <c r="IU288" s="4"/>
      <c r="IV288" s="4"/>
    </row>
    <row r="289" spans="1:224" s="1" customFormat="1" ht="13.5" customHeight="1">
      <c r="A289" s="58"/>
      <c r="B289" s="53"/>
      <c r="C289" s="53"/>
      <c r="D289" s="49" t="s">
        <v>369</v>
      </c>
      <c r="E289" s="53"/>
      <c r="F289" s="50">
        <v>1</v>
      </c>
      <c r="G289" s="320"/>
      <c r="H289" s="48"/>
      <c r="I289" s="59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  <c r="BA289" s="5"/>
      <c r="BB289" s="5"/>
      <c r="BC289" s="5"/>
      <c r="BD289" s="5"/>
      <c r="BE289" s="5"/>
      <c r="BF289" s="5"/>
      <c r="BG289" s="5"/>
      <c r="BH289" s="5"/>
      <c r="BI289" s="5"/>
      <c r="BJ289" s="5"/>
      <c r="BK289" s="5"/>
      <c r="BL289" s="5"/>
      <c r="BM289" s="5"/>
      <c r="BN289" s="5"/>
      <c r="BO289" s="5"/>
      <c r="BP289" s="5"/>
      <c r="BQ289" s="5"/>
      <c r="BR289" s="5"/>
      <c r="BS289" s="5"/>
      <c r="BT289" s="5"/>
      <c r="BU289" s="5"/>
      <c r="BV289" s="5"/>
      <c r="BW289" s="5"/>
      <c r="BX289" s="5"/>
      <c r="BY289" s="5"/>
      <c r="BZ289" s="5"/>
      <c r="CA289" s="5"/>
      <c r="CB289" s="5"/>
      <c r="CC289" s="5"/>
      <c r="CD289" s="5"/>
      <c r="CE289" s="5"/>
      <c r="CF289" s="5"/>
      <c r="CG289" s="5"/>
      <c r="CH289" s="5"/>
      <c r="CI289" s="5"/>
      <c r="CJ289" s="5"/>
      <c r="CK289" s="5"/>
      <c r="CL289" s="5"/>
      <c r="CM289" s="5"/>
      <c r="CN289" s="5"/>
      <c r="CO289" s="5"/>
      <c r="CP289" s="5"/>
      <c r="CQ289" s="5"/>
      <c r="CR289" s="5"/>
      <c r="CS289" s="5"/>
      <c r="CT289" s="5"/>
      <c r="CU289" s="5"/>
      <c r="CV289" s="5"/>
      <c r="CW289" s="5"/>
      <c r="CX289" s="5"/>
      <c r="CY289" s="5"/>
      <c r="CZ289" s="5"/>
      <c r="DA289" s="5"/>
      <c r="DB289" s="5"/>
      <c r="DC289" s="5"/>
      <c r="DD289" s="5"/>
      <c r="DE289" s="5"/>
      <c r="DF289" s="5"/>
      <c r="DG289" s="5"/>
      <c r="DH289" s="5"/>
      <c r="DI289" s="5"/>
      <c r="DJ289" s="5"/>
      <c r="DK289" s="5"/>
      <c r="DL289" s="5"/>
      <c r="DM289" s="5"/>
      <c r="DN289" s="5"/>
      <c r="DO289" s="5"/>
      <c r="DP289" s="5"/>
      <c r="DQ289" s="5"/>
      <c r="DR289" s="5"/>
      <c r="DS289" s="5"/>
      <c r="DT289" s="5"/>
      <c r="DU289" s="5"/>
      <c r="DV289" s="5"/>
      <c r="DW289" s="5"/>
      <c r="DX289" s="5"/>
      <c r="DY289" s="5"/>
      <c r="DZ289" s="5"/>
      <c r="EA289" s="5"/>
      <c r="EB289" s="5"/>
      <c r="EC289" s="5"/>
      <c r="ED289" s="5"/>
      <c r="EE289" s="5"/>
      <c r="EF289" s="5"/>
      <c r="EG289" s="5"/>
      <c r="EH289" s="5"/>
      <c r="EI289" s="5"/>
      <c r="EJ289" s="5"/>
      <c r="EK289" s="5"/>
      <c r="EL289" s="5"/>
      <c r="EM289" s="5"/>
      <c r="EN289" s="5"/>
      <c r="EO289" s="5"/>
      <c r="EP289" s="5"/>
      <c r="EQ289" s="5"/>
      <c r="ER289" s="5"/>
      <c r="ES289" s="5"/>
      <c r="ET289" s="5"/>
      <c r="EU289" s="5"/>
      <c r="EV289" s="5"/>
      <c r="EW289" s="5"/>
      <c r="EX289" s="5"/>
      <c r="EY289" s="5"/>
      <c r="EZ289" s="5"/>
      <c r="FA289" s="5"/>
      <c r="FB289" s="5"/>
      <c r="FC289" s="5"/>
      <c r="FD289" s="5"/>
      <c r="FE289" s="5"/>
      <c r="FF289" s="5"/>
      <c r="FG289" s="5"/>
      <c r="FH289" s="5"/>
      <c r="FI289" s="5"/>
      <c r="FJ289" s="5"/>
      <c r="FK289" s="5"/>
      <c r="FL289" s="5"/>
      <c r="FM289" s="5"/>
      <c r="FN289" s="5"/>
      <c r="FO289" s="5"/>
      <c r="FP289" s="5"/>
      <c r="FQ289" s="5"/>
      <c r="FR289" s="5"/>
      <c r="FS289" s="5"/>
      <c r="FT289" s="5"/>
      <c r="FU289" s="5"/>
      <c r="FV289" s="5"/>
      <c r="FW289" s="5"/>
      <c r="FX289" s="5"/>
      <c r="FY289" s="5"/>
      <c r="FZ289" s="5"/>
      <c r="GA289" s="5"/>
      <c r="GB289" s="5"/>
      <c r="GC289" s="5"/>
      <c r="GD289" s="5"/>
      <c r="GE289" s="5"/>
      <c r="GF289" s="5"/>
      <c r="GG289" s="5"/>
      <c r="GH289" s="5"/>
      <c r="GI289" s="5"/>
      <c r="GJ289" s="5"/>
      <c r="GK289" s="5"/>
      <c r="GL289" s="5"/>
      <c r="GM289" s="5"/>
      <c r="GN289" s="5"/>
      <c r="GO289" s="5"/>
      <c r="GP289" s="5"/>
      <c r="GQ289" s="5"/>
      <c r="GR289" s="5"/>
      <c r="GS289" s="5"/>
      <c r="GT289" s="5"/>
      <c r="GU289" s="5"/>
      <c r="GV289" s="5"/>
      <c r="GW289" s="5"/>
      <c r="GX289" s="5"/>
      <c r="GY289" s="5"/>
      <c r="GZ289" s="5"/>
      <c r="HA289" s="5"/>
      <c r="HB289" s="5"/>
      <c r="HC289" s="5"/>
      <c r="HD289" s="5"/>
      <c r="HE289" s="5"/>
      <c r="HF289" s="5"/>
      <c r="HG289" s="5"/>
      <c r="HH289" s="5"/>
      <c r="HI289" s="5"/>
      <c r="HJ289" s="5"/>
      <c r="HK289" s="5"/>
      <c r="HL289" s="5"/>
      <c r="HM289" s="5"/>
      <c r="HN289" s="5"/>
      <c r="HO289" s="5"/>
      <c r="HP289" s="5"/>
    </row>
    <row r="290" spans="1:224" s="1" customFormat="1" ht="13.5" customHeight="1">
      <c r="A290" s="58"/>
      <c r="B290" s="53"/>
      <c r="C290" s="53"/>
      <c r="D290" s="49" t="s">
        <v>47</v>
      </c>
      <c r="E290" s="53"/>
      <c r="F290" s="50"/>
      <c r="G290" s="320"/>
      <c r="H290" s="48"/>
      <c r="I290" s="59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  <c r="BA290" s="5"/>
      <c r="BB290" s="5"/>
      <c r="BC290" s="5"/>
      <c r="BD290" s="5"/>
      <c r="BE290" s="5"/>
      <c r="BF290" s="5"/>
      <c r="BG290" s="5"/>
      <c r="BH290" s="5"/>
      <c r="BI290" s="5"/>
      <c r="BJ290" s="5"/>
      <c r="BK290" s="5"/>
      <c r="BL290" s="5"/>
      <c r="BM290" s="5"/>
      <c r="BN290" s="5"/>
      <c r="BO290" s="5"/>
      <c r="BP290" s="5"/>
      <c r="BQ290" s="5"/>
      <c r="BR290" s="5"/>
      <c r="BS290" s="5"/>
      <c r="BT290" s="5"/>
      <c r="BU290" s="5"/>
      <c r="BV290" s="5"/>
      <c r="BW290" s="5"/>
      <c r="BX290" s="5"/>
      <c r="BY290" s="5"/>
      <c r="BZ290" s="5"/>
      <c r="CA290" s="5"/>
      <c r="CB290" s="5"/>
      <c r="CC290" s="5"/>
      <c r="CD290" s="5"/>
      <c r="CE290" s="5"/>
      <c r="CF290" s="5"/>
      <c r="CG290" s="5"/>
      <c r="CH290" s="5"/>
      <c r="CI290" s="5"/>
      <c r="CJ290" s="5"/>
      <c r="CK290" s="5"/>
      <c r="CL290" s="5"/>
      <c r="CM290" s="5"/>
      <c r="CN290" s="5"/>
      <c r="CO290" s="5"/>
      <c r="CP290" s="5"/>
      <c r="CQ290" s="5"/>
      <c r="CR290" s="5"/>
      <c r="CS290" s="5"/>
      <c r="CT290" s="5"/>
      <c r="CU290" s="5"/>
      <c r="CV290" s="5"/>
      <c r="CW290" s="5"/>
      <c r="CX290" s="5"/>
      <c r="CY290" s="5"/>
      <c r="CZ290" s="5"/>
      <c r="DA290" s="5"/>
      <c r="DB290" s="5"/>
      <c r="DC290" s="5"/>
      <c r="DD290" s="5"/>
      <c r="DE290" s="5"/>
      <c r="DF290" s="5"/>
      <c r="DG290" s="5"/>
      <c r="DH290" s="5"/>
      <c r="DI290" s="5"/>
      <c r="DJ290" s="5"/>
      <c r="DK290" s="5"/>
      <c r="DL290" s="5"/>
      <c r="DM290" s="5"/>
      <c r="DN290" s="5"/>
      <c r="DO290" s="5"/>
      <c r="DP290" s="5"/>
      <c r="DQ290" s="5"/>
      <c r="DR290" s="5"/>
      <c r="DS290" s="5"/>
      <c r="DT290" s="5"/>
      <c r="DU290" s="5"/>
      <c r="DV290" s="5"/>
      <c r="DW290" s="5"/>
      <c r="DX290" s="5"/>
      <c r="DY290" s="5"/>
      <c r="DZ290" s="5"/>
      <c r="EA290" s="5"/>
      <c r="EB290" s="5"/>
      <c r="EC290" s="5"/>
      <c r="ED290" s="5"/>
      <c r="EE290" s="5"/>
      <c r="EF290" s="5"/>
      <c r="EG290" s="5"/>
      <c r="EH290" s="5"/>
      <c r="EI290" s="5"/>
      <c r="EJ290" s="5"/>
      <c r="EK290" s="5"/>
      <c r="EL290" s="5"/>
      <c r="EM290" s="5"/>
      <c r="EN290" s="5"/>
      <c r="EO290" s="5"/>
      <c r="EP290" s="5"/>
      <c r="EQ290" s="5"/>
      <c r="ER290" s="5"/>
      <c r="ES290" s="5"/>
      <c r="ET290" s="5"/>
      <c r="EU290" s="5"/>
      <c r="EV290" s="5"/>
      <c r="EW290" s="5"/>
      <c r="EX290" s="5"/>
      <c r="EY290" s="5"/>
      <c r="EZ290" s="5"/>
      <c r="FA290" s="5"/>
      <c r="FB290" s="5"/>
      <c r="FC290" s="5"/>
      <c r="FD290" s="5"/>
      <c r="FE290" s="5"/>
      <c r="FF290" s="5"/>
      <c r="FG290" s="5"/>
      <c r="FH290" s="5"/>
      <c r="FI290" s="5"/>
      <c r="FJ290" s="5"/>
      <c r="FK290" s="5"/>
      <c r="FL290" s="5"/>
      <c r="FM290" s="5"/>
      <c r="FN290" s="5"/>
      <c r="FO290" s="5"/>
      <c r="FP290" s="5"/>
      <c r="FQ290" s="5"/>
      <c r="FR290" s="5"/>
      <c r="FS290" s="5"/>
      <c r="FT290" s="5"/>
      <c r="FU290" s="5"/>
      <c r="FV290" s="5"/>
      <c r="FW290" s="5"/>
      <c r="FX290" s="5"/>
      <c r="FY290" s="5"/>
      <c r="FZ290" s="5"/>
      <c r="GA290" s="5"/>
      <c r="GB290" s="5"/>
      <c r="GC290" s="5"/>
      <c r="GD290" s="5"/>
      <c r="GE290" s="5"/>
      <c r="GF290" s="5"/>
      <c r="GG290" s="5"/>
      <c r="GH290" s="5"/>
      <c r="GI290" s="5"/>
      <c r="GJ290" s="5"/>
      <c r="GK290" s="5"/>
      <c r="GL290" s="5"/>
      <c r="GM290" s="5"/>
      <c r="GN290" s="5"/>
      <c r="GO290" s="5"/>
      <c r="GP290" s="5"/>
      <c r="GQ290" s="5"/>
      <c r="GR290" s="5"/>
      <c r="GS290" s="5"/>
      <c r="GT290" s="5"/>
      <c r="GU290" s="5"/>
      <c r="GV290" s="5"/>
      <c r="GW290" s="5"/>
      <c r="GX290" s="5"/>
      <c r="GY290" s="5"/>
      <c r="GZ290" s="5"/>
      <c r="HA290" s="5"/>
      <c r="HB290" s="5"/>
      <c r="HC290" s="5"/>
      <c r="HD290" s="5"/>
      <c r="HE290" s="5"/>
      <c r="HF290" s="5"/>
      <c r="HG290" s="5"/>
      <c r="HH290" s="5"/>
      <c r="HI290" s="5"/>
      <c r="HJ290" s="5"/>
      <c r="HK290" s="5"/>
      <c r="HL290" s="5"/>
      <c r="HM290" s="5"/>
      <c r="HN290" s="5"/>
      <c r="HO290" s="5"/>
      <c r="HP290" s="5"/>
    </row>
    <row r="291" spans="1:224" s="118" customFormat="1" ht="21" customHeight="1">
      <c r="A291" s="143"/>
      <c r="B291" s="144"/>
      <c r="C291" s="144"/>
      <c r="D291" s="144" t="s">
        <v>37</v>
      </c>
      <c r="E291" s="144"/>
      <c r="F291" s="145"/>
      <c r="G291" s="324"/>
      <c r="H291" s="146">
        <f>H9+H150+H280</f>
        <v>0</v>
      </c>
      <c r="J291" s="117"/>
      <c r="K291" s="117"/>
      <c r="L291" s="117"/>
      <c r="M291" s="117"/>
      <c r="N291" s="117"/>
      <c r="O291" s="117"/>
      <c r="P291" s="117"/>
      <c r="Q291" s="117"/>
      <c r="R291" s="117"/>
      <c r="S291" s="117"/>
      <c r="T291" s="117"/>
      <c r="U291" s="117"/>
      <c r="V291" s="117"/>
      <c r="W291" s="117"/>
      <c r="X291" s="117"/>
      <c r="Y291" s="117"/>
      <c r="Z291" s="117"/>
      <c r="AA291" s="117"/>
      <c r="AB291" s="117"/>
      <c r="AC291" s="117"/>
      <c r="AD291" s="117"/>
      <c r="AE291" s="117"/>
      <c r="AF291" s="117"/>
      <c r="AG291" s="117"/>
      <c r="AH291" s="117"/>
      <c r="AI291" s="117"/>
      <c r="AJ291" s="117"/>
      <c r="AK291" s="117"/>
      <c r="AL291" s="117"/>
      <c r="AM291" s="117"/>
      <c r="AN291" s="117"/>
      <c r="AO291" s="117"/>
      <c r="AP291" s="117"/>
      <c r="AQ291" s="117"/>
      <c r="AR291" s="117"/>
      <c r="AS291" s="117"/>
      <c r="AT291" s="117"/>
      <c r="AU291" s="117"/>
      <c r="AV291" s="117"/>
      <c r="AW291" s="117"/>
      <c r="AX291" s="117"/>
      <c r="AY291" s="117"/>
      <c r="AZ291" s="117"/>
      <c r="BA291" s="117"/>
      <c r="BB291" s="117"/>
      <c r="BC291" s="117"/>
      <c r="BD291" s="117"/>
      <c r="BE291" s="117"/>
      <c r="BF291" s="117"/>
      <c r="BG291" s="117"/>
      <c r="BH291" s="117"/>
      <c r="BI291" s="117"/>
      <c r="BJ291" s="117"/>
      <c r="BK291" s="117"/>
      <c r="BL291" s="117"/>
      <c r="BM291" s="117"/>
      <c r="BN291" s="117"/>
      <c r="BO291" s="117"/>
      <c r="BP291" s="117"/>
      <c r="BQ291" s="117"/>
      <c r="BR291" s="117"/>
      <c r="BS291" s="117"/>
      <c r="BT291" s="117"/>
      <c r="BU291" s="117"/>
      <c r="BV291" s="117"/>
      <c r="BW291" s="117"/>
      <c r="BX291" s="117"/>
      <c r="BY291" s="117"/>
      <c r="BZ291" s="117"/>
      <c r="CA291" s="117"/>
      <c r="CB291" s="117"/>
      <c r="CC291" s="117"/>
      <c r="CD291" s="117"/>
      <c r="CE291" s="117"/>
      <c r="CF291" s="117"/>
      <c r="CG291" s="117"/>
      <c r="CH291" s="117"/>
      <c r="CI291" s="117"/>
      <c r="CJ291" s="117"/>
      <c r="CK291" s="117"/>
      <c r="CL291" s="117"/>
      <c r="CM291" s="117"/>
      <c r="CN291" s="117"/>
      <c r="CO291" s="117"/>
      <c r="CP291" s="117"/>
      <c r="CQ291" s="117"/>
      <c r="CR291" s="117"/>
      <c r="CS291" s="117"/>
      <c r="CT291" s="117"/>
      <c r="CU291" s="117"/>
      <c r="CV291" s="117"/>
      <c r="CW291" s="117"/>
      <c r="CX291" s="117"/>
      <c r="CY291" s="117"/>
      <c r="CZ291" s="117"/>
      <c r="DA291" s="117"/>
      <c r="DB291" s="117"/>
      <c r="DC291" s="117"/>
      <c r="DD291" s="117"/>
      <c r="DE291" s="117"/>
      <c r="DF291" s="117"/>
      <c r="DG291" s="117"/>
      <c r="DH291" s="117"/>
      <c r="DI291" s="117"/>
      <c r="DJ291" s="117"/>
      <c r="DK291" s="117"/>
      <c r="DL291" s="117"/>
      <c r="DM291" s="117"/>
      <c r="DN291" s="117"/>
      <c r="DO291" s="117"/>
      <c r="DP291" s="117"/>
      <c r="DQ291" s="117"/>
      <c r="DR291" s="117"/>
      <c r="DS291" s="117"/>
      <c r="DT291" s="117"/>
      <c r="DU291" s="117"/>
      <c r="DV291" s="117"/>
      <c r="DW291" s="117"/>
      <c r="DX291" s="117"/>
      <c r="DY291" s="117"/>
      <c r="DZ291" s="117"/>
      <c r="EA291" s="117"/>
      <c r="EB291" s="117"/>
      <c r="EC291" s="117"/>
      <c r="ED291" s="117"/>
      <c r="EE291" s="117"/>
      <c r="EF291" s="117"/>
      <c r="EG291" s="117"/>
      <c r="EH291" s="117"/>
      <c r="EI291" s="117"/>
      <c r="EJ291" s="117"/>
      <c r="EK291" s="117"/>
      <c r="EL291" s="117"/>
      <c r="EM291" s="117"/>
      <c r="EN291" s="117"/>
      <c r="EO291" s="117"/>
      <c r="EP291" s="117"/>
      <c r="EQ291" s="117"/>
      <c r="ER291" s="117"/>
      <c r="ES291" s="117"/>
      <c r="ET291" s="117"/>
      <c r="EU291" s="117"/>
      <c r="EV291" s="117"/>
      <c r="EW291" s="117"/>
      <c r="EX291" s="117"/>
      <c r="EY291" s="117"/>
      <c r="EZ291" s="117"/>
      <c r="FA291" s="117"/>
      <c r="FB291" s="117"/>
      <c r="FC291" s="117"/>
      <c r="FD291" s="117"/>
      <c r="FE291" s="117"/>
      <c r="FF291" s="117"/>
      <c r="FG291" s="117"/>
      <c r="FH291" s="117"/>
      <c r="FI291" s="117"/>
      <c r="FJ291" s="117"/>
      <c r="FK291" s="117"/>
      <c r="FL291" s="117"/>
      <c r="FM291" s="117"/>
      <c r="FN291" s="117"/>
      <c r="FO291" s="117"/>
      <c r="FP291" s="117"/>
      <c r="FQ291" s="117"/>
      <c r="FR291" s="117"/>
      <c r="FS291" s="117"/>
      <c r="FT291" s="117"/>
      <c r="FU291" s="117"/>
      <c r="FV291" s="117"/>
      <c r="FW291" s="117"/>
      <c r="FX291" s="117"/>
      <c r="FY291" s="117"/>
      <c r="FZ291" s="117"/>
      <c r="GA291" s="117"/>
      <c r="GB291" s="117"/>
      <c r="GC291" s="117"/>
      <c r="GD291" s="117"/>
      <c r="GE291" s="117"/>
      <c r="GF291" s="117"/>
      <c r="GG291" s="117"/>
      <c r="GH291" s="117"/>
      <c r="GI291" s="117"/>
      <c r="GJ291" s="117"/>
      <c r="GK291" s="117"/>
      <c r="GL291" s="117"/>
      <c r="GM291" s="117"/>
      <c r="GN291" s="117"/>
      <c r="GO291" s="117"/>
      <c r="GP291" s="117"/>
      <c r="GQ291" s="117"/>
      <c r="GR291" s="117"/>
      <c r="GS291" s="117"/>
      <c r="GT291" s="117"/>
      <c r="GU291" s="117"/>
      <c r="GV291" s="117"/>
      <c r="GW291" s="117"/>
      <c r="GX291" s="117"/>
      <c r="GY291" s="117"/>
      <c r="GZ291" s="117"/>
      <c r="HA291" s="117"/>
      <c r="HB291" s="117"/>
      <c r="HC291" s="117"/>
      <c r="HD291" s="117"/>
      <c r="HE291" s="117"/>
      <c r="HF291" s="117"/>
      <c r="HG291" s="117"/>
      <c r="HH291" s="117"/>
      <c r="HI291" s="117"/>
      <c r="HJ291" s="117"/>
      <c r="HK291" s="117"/>
      <c r="HL291" s="117"/>
      <c r="HM291" s="117"/>
      <c r="HN291" s="117"/>
      <c r="HO291" s="117"/>
      <c r="HP291" s="117"/>
    </row>
    <row r="292" spans="1:224" s="152" customFormat="1" ht="12" customHeight="1">
      <c r="A292" s="147"/>
      <c r="B292" s="148"/>
      <c r="C292" s="148"/>
      <c r="D292" s="148"/>
      <c r="E292" s="148"/>
      <c r="F292" s="149"/>
      <c r="G292" s="150"/>
      <c r="H292" s="151"/>
      <c r="J292" s="184"/>
      <c r="K292" s="184"/>
      <c r="L292" s="184"/>
      <c r="M292" s="184"/>
      <c r="N292" s="184"/>
      <c r="O292" s="184"/>
      <c r="P292" s="184"/>
      <c r="Q292" s="184"/>
      <c r="R292" s="184"/>
      <c r="S292" s="184"/>
      <c r="T292" s="184"/>
      <c r="U292" s="184"/>
      <c r="V292" s="184"/>
      <c r="W292" s="184"/>
      <c r="X292" s="184"/>
      <c r="Y292" s="184"/>
      <c r="Z292" s="184"/>
      <c r="AA292" s="184"/>
      <c r="AB292" s="184"/>
      <c r="AC292" s="184"/>
      <c r="AD292" s="184"/>
      <c r="AE292" s="184"/>
      <c r="AF292" s="184"/>
      <c r="AG292" s="184"/>
      <c r="AH292" s="184"/>
      <c r="AI292" s="184"/>
      <c r="AJ292" s="184"/>
      <c r="AK292" s="184"/>
      <c r="AL292" s="184"/>
      <c r="AM292" s="184"/>
      <c r="AN292" s="184"/>
      <c r="AO292" s="184"/>
      <c r="AP292" s="184"/>
      <c r="AQ292" s="184"/>
      <c r="AR292" s="184"/>
      <c r="AS292" s="184"/>
      <c r="AT292" s="184"/>
      <c r="AU292" s="184"/>
      <c r="AV292" s="184"/>
      <c r="AW292" s="184"/>
      <c r="AX292" s="184"/>
      <c r="AY292" s="184"/>
      <c r="AZ292" s="184"/>
      <c r="BA292" s="184"/>
      <c r="BB292" s="184"/>
      <c r="BC292" s="184"/>
      <c r="BD292" s="184"/>
      <c r="BE292" s="184"/>
      <c r="BF292" s="184"/>
      <c r="BG292" s="184"/>
      <c r="BH292" s="184"/>
      <c r="BI292" s="184"/>
      <c r="BJ292" s="184"/>
      <c r="BK292" s="184"/>
      <c r="BL292" s="184"/>
      <c r="BM292" s="184"/>
      <c r="BN292" s="184"/>
      <c r="BO292" s="184"/>
      <c r="BP292" s="184"/>
      <c r="BQ292" s="184"/>
      <c r="BR292" s="184"/>
      <c r="BS292" s="184"/>
      <c r="BT292" s="184"/>
      <c r="BU292" s="184"/>
      <c r="BV292" s="184"/>
      <c r="BW292" s="184"/>
      <c r="BX292" s="184"/>
      <c r="BY292" s="184"/>
      <c r="BZ292" s="184"/>
      <c r="CA292" s="184"/>
      <c r="CB292" s="184"/>
      <c r="CC292" s="184"/>
      <c r="CD292" s="184"/>
      <c r="CE292" s="184"/>
      <c r="CF292" s="184"/>
      <c r="CG292" s="184"/>
      <c r="CH292" s="184"/>
      <c r="CI292" s="184"/>
      <c r="CJ292" s="184"/>
      <c r="CK292" s="184"/>
      <c r="CL292" s="184"/>
      <c r="CM292" s="184"/>
      <c r="CN292" s="184"/>
      <c r="CO292" s="184"/>
      <c r="CP292" s="184"/>
      <c r="CQ292" s="184"/>
      <c r="CR292" s="184"/>
      <c r="CS292" s="184"/>
      <c r="CT292" s="184"/>
      <c r="CU292" s="184"/>
      <c r="CV292" s="184"/>
      <c r="CW292" s="184"/>
      <c r="CX292" s="184"/>
      <c r="CY292" s="184"/>
      <c r="CZ292" s="184"/>
      <c r="DA292" s="184"/>
      <c r="DB292" s="184"/>
      <c r="DC292" s="184"/>
      <c r="DD292" s="184"/>
      <c r="DE292" s="184"/>
      <c r="DF292" s="184"/>
      <c r="DG292" s="184"/>
      <c r="DH292" s="184"/>
      <c r="DI292" s="184"/>
      <c r="DJ292" s="184"/>
      <c r="DK292" s="184"/>
      <c r="DL292" s="184"/>
      <c r="DM292" s="184"/>
      <c r="DN292" s="184"/>
      <c r="DO292" s="184"/>
      <c r="DP292" s="184"/>
      <c r="DQ292" s="184"/>
      <c r="DR292" s="184"/>
      <c r="DS292" s="184"/>
      <c r="DT292" s="184"/>
      <c r="DU292" s="184"/>
      <c r="DV292" s="184"/>
      <c r="DW292" s="184"/>
      <c r="DX292" s="184"/>
      <c r="DY292" s="184"/>
      <c r="DZ292" s="184"/>
      <c r="EA292" s="184"/>
      <c r="EB292" s="184"/>
      <c r="EC292" s="184"/>
      <c r="ED292" s="184"/>
      <c r="EE292" s="184"/>
      <c r="EF292" s="184"/>
      <c r="EG292" s="184"/>
      <c r="EH292" s="184"/>
      <c r="EI292" s="184"/>
      <c r="EJ292" s="184"/>
      <c r="EK292" s="184"/>
      <c r="EL292" s="184"/>
      <c r="EM292" s="184"/>
      <c r="EN292" s="184"/>
      <c r="EO292" s="184"/>
      <c r="EP292" s="184"/>
      <c r="EQ292" s="184"/>
      <c r="ER292" s="184"/>
      <c r="ES292" s="184"/>
      <c r="ET292" s="184"/>
      <c r="EU292" s="184"/>
      <c r="EV292" s="184"/>
      <c r="EW292" s="184"/>
      <c r="EX292" s="184"/>
      <c r="EY292" s="184"/>
      <c r="EZ292" s="184"/>
      <c r="FA292" s="184"/>
      <c r="FB292" s="184"/>
      <c r="FC292" s="184"/>
      <c r="FD292" s="184"/>
      <c r="FE292" s="184"/>
      <c r="FF292" s="184"/>
      <c r="FG292" s="184"/>
      <c r="FH292" s="184"/>
      <c r="FI292" s="184"/>
      <c r="FJ292" s="184"/>
      <c r="FK292" s="184"/>
      <c r="FL292" s="184"/>
      <c r="FM292" s="184"/>
      <c r="FN292" s="184"/>
      <c r="FO292" s="184"/>
      <c r="FP292" s="184"/>
      <c r="FQ292" s="184"/>
      <c r="FR292" s="184"/>
      <c r="FS292" s="184"/>
      <c r="FT292" s="184"/>
      <c r="FU292" s="184"/>
      <c r="FV292" s="184"/>
      <c r="FW292" s="184"/>
      <c r="FX292" s="184"/>
      <c r="FY292" s="184"/>
      <c r="FZ292" s="184"/>
      <c r="GA292" s="184"/>
      <c r="GB292" s="184"/>
      <c r="GC292" s="184"/>
      <c r="GD292" s="184"/>
      <c r="GE292" s="184"/>
      <c r="GF292" s="184"/>
      <c r="GG292" s="184"/>
      <c r="GH292" s="184"/>
      <c r="GI292" s="184"/>
      <c r="GJ292" s="184"/>
      <c r="GK292" s="184"/>
      <c r="GL292" s="184"/>
      <c r="GM292" s="184"/>
      <c r="GN292" s="184"/>
      <c r="GO292" s="184"/>
      <c r="GP292" s="184"/>
      <c r="GQ292" s="184"/>
      <c r="GR292" s="184"/>
      <c r="GS292" s="184"/>
      <c r="GT292" s="184"/>
      <c r="GU292" s="184"/>
      <c r="GV292" s="184"/>
      <c r="GW292" s="184"/>
      <c r="GX292" s="184"/>
      <c r="GY292" s="184"/>
      <c r="GZ292" s="184"/>
      <c r="HA292" s="184"/>
      <c r="HB292" s="184"/>
      <c r="HC292" s="184"/>
      <c r="HD292" s="184"/>
      <c r="HE292" s="184"/>
      <c r="HF292" s="184"/>
      <c r="HG292" s="184"/>
      <c r="HH292" s="184"/>
      <c r="HI292" s="184"/>
      <c r="HJ292" s="184"/>
      <c r="HK292" s="184"/>
      <c r="HL292" s="184"/>
      <c r="HM292" s="184"/>
      <c r="HN292" s="184"/>
      <c r="HO292" s="184"/>
      <c r="HP292" s="184"/>
    </row>
    <row r="293" spans="1:224" s="118" customFormat="1" ht="13.5" customHeight="1">
      <c r="A293" s="330" t="s">
        <v>38</v>
      </c>
      <c r="B293" s="331"/>
      <c r="C293" s="332"/>
      <c r="D293" s="153" t="s">
        <v>257</v>
      </c>
      <c r="E293" s="154"/>
      <c r="F293" s="155"/>
      <c r="G293" s="156"/>
      <c r="H293" s="157">
        <f>H291</f>
        <v>0</v>
      </c>
      <c r="I293" s="141"/>
      <c r="J293" s="185"/>
      <c r="K293" s="186"/>
      <c r="L293" s="117"/>
      <c r="M293" s="117"/>
      <c r="N293" s="117"/>
      <c r="O293" s="117"/>
      <c r="P293" s="117"/>
      <c r="Q293" s="117"/>
      <c r="R293" s="117"/>
      <c r="S293" s="117"/>
      <c r="T293" s="117"/>
      <c r="U293" s="117"/>
      <c r="V293" s="117"/>
      <c r="W293" s="117"/>
      <c r="X293" s="117"/>
      <c r="Y293" s="117"/>
      <c r="Z293" s="117"/>
      <c r="AA293" s="117"/>
      <c r="AB293" s="117"/>
      <c r="AC293" s="117"/>
      <c r="AD293" s="117"/>
      <c r="AE293" s="117"/>
      <c r="AF293" s="117"/>
      <c r="AG293" s="117"/>
      <c r="AH293" s="117"/>
      <c r="AI293" s="117"/>
      <c r="AJ293" s="117"/>
      <c r="AK293" s="117"/>
      <c r="AL293" s="117"/>
      <c r="AM293" s="117"/>
      <c r="AN293" s="117"/>
      <c r="AO293" s="117"/>
      <c r="AP293" s="117"/>
      <c r="AQ293" s="117"/>
      <c r="AR293" s="117"/>
      <c r="AS293" s="117"/>
      <c r="AT293" s="117"/>
      <c r="AU293" s="117"/>
      <c r="AV293" s="117"/>
      <c r="AW293" s="117"/>
      <c r="AX293" s="117"/>
      <c r="AY293" s="117"/>
      <c r="AZ293" s="117"/>
      <c r="BA293" s="117"/>
      <c r="BB293" s="117"/>
      <c r="BC293" s="117"/>
      <c r="BD293" s="117"/>
      <c r="BE293" s="117"/>
      <c r="BF293" s="117"/>
      <c r="BG293" s="117"/>
      <c r="BH293" s="117"/>
      <c r="BI293" s="117"/>
      <c r="BJ293" s="117"/>
      <c r="BK293" s="117"/>
      <c r="BL293" s="117"/>
      <c r="BM293" s="117"/>
      <c r="BN293" s="117"/>
      <c r="BO293" s="117"/>
      <c r="BP293" s="117"/>
      <c r="BQ293" s="117"/>
      <c r="BR293" s="117"/>
      <c r="BS293" s="117"/>
      <c r="BT293" s="117"/>
      <c r="BU293" s="117"/>
      <c r="BV293" s="117"/>
      <c r="BW293" s="117"/>
      <c r="BX293" s="117"/>
      <c r="BY293" s="117"/>
      <c r="BZ293" s="117"/>
      <c r="CA293" s="117"/>
      <c r="CB293" s="117"/>
      <c r="CC293" s="117"/>
      <c r="CD293" s="117"/>
      <c r="CE293" s="117"/>
      <c r="CF293" s="117"/>
      <c r="CG293" s="117"/>
      <c r="CH293" s="117"/>
      <c r="CI293" s="117"/>
      <c r="CJ293" s="117"/>
      <c r="CK293" s="117"/>
      <c r="CL293" s="117"/>
      <c r="CM293" s="117"/>
      <c r="CN293" s="117"/>
      <c r="CO293" s="117"/>
      <c r="CP293" s="117"/>
      <c r="CQ293" s="117"/>
      <c r="CR293" s="117"/>
      <c r="CS293" s="117"/>
      <c r="CT293" s="117"/>
      <c r="CU293" s="117"/>
      <c r="CV293" s="117"/>
      <c r="CW293" s="117"/>
      <c r="CX293" s="117"/>
      <c r="CY293" s="117"/>
      <c r="CZ293" s="117"/>
      <c r="DA293" s="117"/>
      <c r="DB293" s="117"/>
      <c r="DC293" s="117"/>
      <c r="DD293" s="117"/>
      <c r="DE293" s="117"/>
      <c r="DF293" s="117"/>
      <c r="DG293" s="117"/>
      <c r="DH293" s="117"/>
      <c r="DI293" s="117"/>
      <c r="DJ293" s="117"/>
      <c r="DK293" s="117"/>
      <c r="DL293" s="117"/>
      <c r="DM293" s="117"/>
      <c r="DN293" s="117"/>
      <c r="DO293" s="117"/>
      <c r="DP293" s="117"/>
      <c r="DQ293" s="117"/>
      <c r="DR293" s="117"/>
      <c r="DS293" s="117"/>
      <c r="DT293" s="117"/>
      <c r="DU293" s="117"/>
      <c r="DV293" s="117"/>
      <c r="DW293" s="117"/>
      <c r="DX293" s="117"/>
      <c r="DY293" s="117"/>
      <c r="DZ293" s="117"/>
      <c r="EA293" s="117"/>
      <c r="EB293" s="117"/>
      <c r="EC293" s="117"/>
      <c r="ED293" s="117"/>
      <c r="EE293" s="117"/>
      <c r="EF293" s="117"/>
      <c r="EG293" s="117"/>
      <c r="EH293" s="117"/>
      <c r="EI293" s="117"/>
      <c r="EJ293" s="117"/>
      <c r="EK293" s="117"/>
      <c r="EL293" s="117"/>
      <c r="EM293" s="117"/>
      <c r="EN293" s="117"/>
      <c r="EO293" s="117"/>
      <c r="EP293" s="117"/>
      <c r="EQ293" s="117"/>
      <c r="ER293" s="117"/>
      <c r="ES293" s="117"/>
      <c r="ET293" s="117"/>
      <c r="EU293" s="117"/>
      <c r="EV293" s="117"/>
      <c r="EW293" s="117"/>
      <c r="EX293" s="117"/>
      <c r="EY293" s="117"/>
      <c r="EZ293" s="117"/>
      <c r="FA293" s="117"/>
      <c r="FB293" s="117"/>
      <c r="FC293" s="117"/>
      <c r="FD293" s="117"/>
      <c r="FE293" s="117"/>
      <c r="FF293" s="117"/>
      <c r="FG293" s="117"/>
      <c r="FH293" s="117"/>
      <c r="FI293" s="117"/>
      <c r="FJ293" s="117"/>
      <c r="FK293" s="117"/>
      <c r="FL293" s="117"/>
      <c r="FM293" s="117"/>
      <c r="FN293" s="117"/>
      <c r="FO293" s="117"/>
      <c r="FP293" s="117"/>
      <c r="FQ293" s="117"/>
      <c r="FR293" s="117"/>
      <c r="FS293" s="117"/>
      <c r="FT293" s="117"/>
      <c r="FU293" s="117"/>
      <c r="FV293" s="117"/>
      <c r="FW293" s="117"/>
      <c r="FX293" s="117"/>
      <c r="FY293" s="117"/>
      <c r="FZ293" s="117"/>
      <c r="GA293" s="117"/>
      <c r="GB293" s="117"/>
      <c r="GC293" s="117"/>
      <c r="GD293" s="117"/>
      <c r="GE293" s="117"/>
      <c r="GF293" s="117"/>
      <c r="GG293" s="117"/>
      <c r="GH293" s="117"/>
      <c r="GI293" s="117"/>
      <c r="GJ293" s="117"/>
      <c r="GK293" s="117"/>
      <c r="GL293" s="117"/>
      <c r="GM293" s="117"/>
      <c r="GN293" s="117"/>
      <c r="GO293" s="117"/>
      <c r="GP293" s="117"/>
      <c r="GQ293" s="117"/>
      <c r="GR293" s="117"/>
      <c r="GS293" s="117"/>
      <c r="GT293" s="117"/>
      <c r="GU293" s="117"/>
      <c r="GV293" s="117"/>
      <c r="GW293" s="117"/>
      <c r="GX293" s="117"/>
      <c r="GY293" s="117"/>
      <c r="GZ293" s="117"/>
      <c r="HA293" s="117"/>
      <c r="HB293" s="117"/>
      <c r="HC293" s="117"/>
      <c r="HD293" s="117"/>
      <c r="HE293" s="117"/>
      <c r="HF293" s="117"/>
      <c r="HG293" s="117"/>
      <c r="HH293" s="117"/>
      <c r="HI293" s="117"/>
      <c r="HJ293" s="117"/>
      <c r="HK293" s="117"/>
      <c r="HL293" s="117"/>
      <c r="HM293" s="117"/>
      <c r="HN293" s="117"/>
      <c r="HO293" s="117"/>
      <c r="HP293" s="117"/>
    </row>
    <row r="294" spans="1:224" s="118" customFormat="1" ht="13.5" customHeight="1">
      <c r="A294" s="158"/>
      <c r="B294" s="159"/>
      <c r="C294" s="159"/>
      <c r="D294" s="160"/>
      <c r="E294" s="161"/>
      <c r="F294" s="162"/>
      <c r="G294" s="163"/>
      <c r="H294" s="164"/>
      <c r="I294" s="117"/>
      <c r="J294" s="117"/>
      <c r="K294" s="117"/>
      <c r="L294" s="117"/>
      <c r="M294" s="117"/>
      <c r="N294" s="117"/>
      <c r="O294" s="117"/>
      <c r="P294" s="117"/>
      <c r="Q294" s="117"/>
      <c r="R294" s="117"/>
      <c r="S294" s="117"/>
      <c r="T294" s="117"/>
      <c r="U294" s="117"/>
      <c r="V294" s="117"/>
      <c r="W294" s="117"/>
      <c r="X294" s="117"/>
      <c r="Y294" s="117"/>
      <c r="Z294" s="117"/>
      <c r="AA294" s="117"/>
      <c r="AB294" s="117"/>
      <c r="AC294" s="117"/>
      <c r="AD294" s="117"/>
      <c r="AE294" s="117"/>
      <c r="AF294" s="117"/>
      <c r="AG294" s="117"/>
      <c r="AH294" s="117"/>
      <c r="AI294" s="117"/>
      <c r="AJ294" s="117"/>
      <c r="AK294" s="117"/>
      <c r="AL294" s="117"/>
      <c r="AM294" s="117"/>
      <c r="AN294" s="117"/>
      <c r="AO294" s="117"/>
      <c r="AP294" s="117"/>
      <c r="AQ294" s="117"/>
      <c r="AR294" s="117"/>
      <c r="AS294" s="117"/>
      <c r="AT294" s="117"/>
      <c r="AU294" s="117"/>
      <c r="AV294" s="117"/>
      <c r="AW294" s="117"/>
      <c r="AX294" s="117"/>
      <c r="AY294" s="117"/>
      <c r="AZ294" s="117"/>
      <c r="BA294" s="117"/>
      <c r="BB294" s="117"/>
      <c r="BC294" s="117"/>
      <c r="BD294" s="117"/>
      <c r="BE294" s="117"/>
      <c r="BF294" s="117"/>
      <c r="BG294" s="117"/>
      <c r="BH294" s="117"/>
      <c r="BI294" s="117"/>
      <c r="BJ294" s="117"/>
      <c r="BK294" s="117"/>
      <c r="BL294" s="117"/>
      <c r="BM294" s="117"/>
      <c r="BN294" s="117"/>
      <c r="BO294" s="117"/>
      <c r="BP294" s="117"/>
      <c r="BQ294" s="117"/>
      <c r="BR294" s="117"/>
      <c r="BS294" s="117"/>
      <c r="BT294" s="117"/>
      <c r="BU294" s="117"/>
      <c r="BV294" s="117"/>
      <c r="BW294" s="117"/>
      <c r="BX294" s="117"/>
      <c r="BY294" s="117"/>
      <c r="BZ294" s="117"/>
      <c r="CA294" s="117"/>
      <c r="CB294" s="117"/>
      <c r="CC294" s="117"/>
      <c r="CD294" s="117"/>
      <c r="CE294" s="117"/>
      <c r="CF294" s="117"/>
      <c r="CG294" s="117"/>
      <c r="CH294" s="117"/>
      <c r="CI294" s="117"/>
      <c r="CJ294" s="117"/>
      <c r="CK294" s="117"/>
      <c r="CL294" s="117"/>
      <c r="CM294" s="117"/>
      <c r="CN294" s="117"/>
      <c r="CO294" s="117"/>
      <c r="CP294" s="117"/>
      <c r="CQ294" s="117"/>
      <c r="CR294" s="117"/>
      <c r="CS294" s="117"/>
      <c r="CT294" s="117"/>
      <c r="CU294" s="117"/>
      <c r="CV294" s="117"/>
      <c r="CW294" s="117"/>
      <c r="CX294" s="117"/>
      <c r="CY294" s="117"/>
      <c r="CZ294" s="117"/>
      <c r="DA294" s="117"/>
      <c r="DB294" s="117"/>
      <c r="DC294" s="117"/>
      <c r="DD294" s="117"/>
      <c r="DE294" s="117"/>
      <c r="DF294" s="117"/>
      <c r="DG294" s="117"/>
      <c r="DH294" s="117"/>
      <c r="DI294" s="117"/>
      <c r="DJ294" s="117"/>
      <c r="DK294" s="117"/>
      <c r="DL294" s="117"/>
      <c r="DM294" s="117"/>
      <c r="DN294" s="117"/>
      <c r="DO294" s="117"/>
      <c r="DP294" s="117"/>
      <c r="DQ294" s="117"/>
      <c r="DR294" s="117"/>
      <c r="DS294" s="117"/>
      <c r="DT294" s="117"/>
      <c r="DU294" s="117"/>
      <c r="DV294" s="117"/>
      <c r="DW294" s="117"/>
      <c r="DX294" s="117"/>
      <c r="DY294" s="117"/>
      <c r="DZ294" s="117"/>
      <c r="EA294" s="117"/>
      <c r="EB294" s="117"/>
      <c r="EC294" s="117"/>
      <c r="ED294" s="117"/>
      <c r="EE294" s="117"/>
      <c r="EF294" s="117"/>
      <c r="EG294" s="117"/>
      <c r="EH294" s="117"/>
      <c r="EI294" s="117"/>
      <c r="EJ294" s="117"/>
      <c r="EK294" s="117"/>
      <c r="EL294" s="117"/>
      <c r="EM294" s="117"/>
      <c r="EN294" s="117"/>
      <c r="EO294" s="117"/>
      <c r="EP294" s="117"/>
      <c r="EQ294" s="117"/>
      <c r="ER294" s="117"/>
      <c r="ES294" s="117"/>
      <c r="ET294" s="117"/>
      <c r="EU294" s="117"/>
      <c r="EV294" s="117"/>
      <c r="EW294" s="117"/>
      <c r="EX294" s="117"/>
      <c r="EY294" s="117"/>
      <c r="EZ294" s="117"/>
      <c r="FA294" s="117"/>
      <c r="FB294" s="117"/>
      <c r="FC294" s="117"/>
      <c r="FD294" s="117"/>
      <c r="FE294" s="117"/>
      <c r="FF294" s="117"/>
      <c r="FG294" s="117"/>
      <c r="FH294" s="117"/>
      <c r="FI294" s="117"/>
      <c r="FJ294" s="117"/>
      <c r="FK294" s="117"/>
      <c r="FL294" s="117"/>
      <c r="FM294" s="117"/>
      <c r="FN294" s="117"/>
      <c r="FO294" s="117"/>
      <c r="FP294" s="117"/>
      <c r="FQ294" s="117"/>
      <c r="FR294" s="117"/>
      <c r="FS294" s="117"/>
      <c r="FT294" s="117"/>
      <c r="FU294" s="117"/>
      <c r="FV294" s="117"/>
      <c r="FW294" s="117"/>
      <c r="FX294" s="117"/>
      <c r="FY294" s="117"/>
      <c r="FZ294" s="117"/>
      <c r="GA294" s="117"/>
      <c r="GB294" s="117"/>
      <c r="GC294" s="117"/>
      <c r="GD294" s="117"/>
      <c r="GE294" s="117"/>
      <c r="GF294" s="117"/>
      <c r="GG294" s="117"/>
      <c r="GH294" s="117"/>
      <c r="GI294" s="117"/>
      <c r="GJ294" s="117"/>
      <c r="GK294" s="117"/>
      <c r="GL294" s="117"/>
      <c r="GM294" s="117"/>
      <c r="GN294" s="117"/>
      <c r="GO294" s="117"/>
      <c r="GP294" s="117"/>
      <c r="GQ294" s="117"/>
      <c r="GR294" s="117"/>
      <c r="GS294" s="117"/>
      <c r="GT294" s="117"/>
      <c r="GU294" s="117"/>
      <c r="GV294" s="117"/>
      <c r="GW294" s="117"/>
      <c r="GX294" s="117"/>
      <c r="GY294" s="117"/>
      <c r="GZ294" s="117"/>
      <c r="HA294" s="117"/>
      <c r="HB294" s="117"/>
      <c r="HC294" s="117"/>
      <c r="HD294" s="117"/>
      <c r="HE294" s="117"/>
      <c r="HF294" s="117"/>
      <c r="HG294" s="117"/>
      <c r="HH294" s="117"/>
      <c r="HI294" s="117"/>
      <c r="HJ294" s="117"/>
      <c r="HK294" s="117"/>
      <c r="HL294" s="117"/>
      <c r="HM294" s="117"/>
      <c r="HN294" s="117"/>
      <c r="HO294" s="117"/>
      <c r="HP294" s="117"/>
    </row>
    <row r="295" spans="1:224" s="6" customFormat="1" ht="11.25">
      <c r="A295" s="6" t="s">
        <v>39</v>
      </c>
      <c r="G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  <c r="BA295" s="7"/>
      <c r="BB295" s="7"/>
      <c r="BC295" s="7"/>
      <c r="BD295" s="7"/>
      <c r="BE295" s="7"/>
      <c r="BF295" s="7"/>
      <c r="BG295" s="7"/>
      <c r="BH295" s="7"/>
      <c r="BI295" s="7"/>
      <c r="BJ295" s="7"/>
      <c r="BK295" s="7"/>
      <c r="BL295" s="7"/>
      <c r="BM295" s="7"/>
      <c r="BN295" s="7"/>
      <c r="BO295" s="7"/>
      <c r="BP295" s="7"/>
      <c r="BQ295" s="7"/>
      <c r="BR295" s="7"/>
      <c r="BS295" s="7"/>
      <c r="BT295" s="7"/>
      <c r="BU295" s="7"/>
      <c r="BV295" s="7"/>
      <c r="BW295" s="7"/>
      <c r="BX295" s="7"/>
      <c r="BY295" s="7"/>
      <c r="BZ295" s="7"/>
      <c r="CA295" s="7"/>
      <c r="CB295" s="7"/>
      <c r="CC295" s="7"/>
      <c r="CD295" s="7"/>
      <c r="CE295" s="7"/>
      <c r="CF295" s="7"/>
      <c r="CG295" s="7"/>
      <c r="CH295" s="7"/>
      <c r="CI295" s="7"/>
      <c r="CJ295" s="7"/>
      <c r="CK295" s="7"/>
      <c r="CL295" s="7"/>
      <c r="CM295" s="7"/>
      <c r="CN295" s="7"/>
      <c r="CO295" s="7"/>
      <c r="CP295" s="7"/>
      <c r="CQ295" s="7"/>
      <c r="CR295" s="7"/>
      <c r="CS295" s="7"/>
      <c r="CT295" s="7"/>
      <c r="CU295" s="7"/>
      <c r="CV295" s="7"/>
      <c r="CW295" s="7"/>
      <c r="CX295" s="7"/>
      <c r="CY295" s="7"/>
      <c r="CZ295" s="7"/>
      <c r="DA295" s="7"/>
      <c r="DB295" s="7"/>
      <c r="DC295" s="7"/>
      <c r="DD295" s="7"/>
      <c r="DE295" s="7"/>
      <c r="DF295" s="7"/>
      <c r="DG295" s="7"/>
      <c r="DH295" s="7"/>
      <c r="DI295" s="7"/>
      <c r="DJ295" s="7"/>
      <c r="DK295" s="7"/>
      <c r="DL295" s="7"/>
      <c r="DM295" s="7"/>
      <c r="DN295" s="7"/>
      <c r="DO295" s="7"/>
      <c r="DP295" s="7"/>
      <c r="DQ295" s="7"/>
      <c r="DR295" s="7"/>
      <c r="DS295" s="7"/>
      <c r="DT295" s="7"/>
      <c r="DU295" s="7"/>
      <c r="DV295" s="7"/>
      <c r="DW295" s="7"/>
      <c r="DX295" s="7"/>
      <c r="DY295" s="7"/>
      <c r="DZ295" s="7"/>
      <c r="EA295" s="7"/>
      <c r="EB295" s="7"/>
      <c r="EC295" s="7"/>
      <c r="ED295" s="7"/>
      <c r="EE295" s="7"/>
      <c r="EF295" s="7"/>
      <c r="EG295" s="7"/>
      <c r="EH295" s="7"/>
      <c r="EI295" s="7"/>
      <c r="EJ295" s="7"/>
      <c r="EK295" s="7"/>
      <c r="EL295" s="7"/>
      <c r="EM295" s="7"/>
      <c r="EN295" s="7"/>
      <c r="EO295" s="7"/>
      <c r="EP295" s="7"/>
      <c r="EQ295" s="7"/>
      <c r="ER295" s="7"/>
      <c r="ES295" s="7"/>
      <c r="ET295" s="7"/>
      <c r="EU295" s="7"/>
      <c r="EV295" s="7"/>
      <c r="EW295" s="7"/>
      <c r="EX295" s="7"/>
      <c r="EY295" s="7"/>
      <c r="EZ295" s="7"/>
      <c r="FA295" s="7"/>
      <c r="FB295" s="7"/>
      <c r="FC295" s="7"/>
      <c r="FD295" s="7"/>
      <c r="FE295" s="7"/>
      <c r="FF295" s="7"/>
      <c r="FG295" s="7"/>
      <c r="FH295" s="7"/>
      <c r="FI295" s="7"/>
      <c r="FJ295" s="7"/>
      <c r="FK295" s="7"/>
      <c r="FL295" s="7"/>
      <c r="FM295" s="7"/>
      <c r="FN295" s="7"/>
      <c r="FO295" s="7"/>
      <c r="FP295" s="7"/>
      <c r="FQ295" s="7"/>
      <c r="FR295" s="7"/>
      <c r="FS295" s="7"/>
      <c r="FT295" s="7"/>
      <c r="FU295" s="7"/>
      <c r="FV295" s="7"/>
      <c r="FW295" s="7"/>
      <c r="FX295" s="7"/>
      <c r="FY295" s="7"/>
      <c r="FZ295" s="7"/>
      <c r="GA295" s="7"/>
      <c r="GB295" s="7"/>
      <c r="GC295" s="7"/>
      <c r="GD295" s="7"/>
      <c r="GE295" s="7"/>
      <c r="GF295" s="7"/>
      <c r="GG295" s="7"/>
      <c r="GH295" s="7"/>
      <c r="GI295" s="7"/>
      <c r="GJ295" s="7"/>
      <c r="GK295" s="7"/>
      <c r="GL295" s="7"/>
      <c r="GM295" s="7"/>
      <c r="GN295" s="7"/>
      <c r="GO295" s="7"/>
      <c r="GP295" s="7"/>
      <c r="GQ295" s="7"/>
      <c r="GR295" s="7"/>
      <c r="GS295" s="7"/>
      <c r="GT295" s="7"/>
      <c r="GU295" s="7"/>
      <c r="GV295" s="7"/>
      <c r="GW295" s="7"/>
      <c r="GX295" s="7"/>
      <c r="GY295" s="7"/>
      <c r="GZ295" s="7"/>
      <c r="HA295" s="7"/>
      <c r="HB295" s="7"/>
      <c r="HC295" s="7"/>
      <c r="HD295" s="7"/>
      <c r="HE295" s="7"/>
      <c r="HF295" s="7"/>
      <c r="HG295" s="7"/>
      <c r="HH295" s="7"/>
      <c r="HI295" s="7"/>
      <c r="HJ295" s="7"/>
      <c r="HK295" s="7"/>
      <c r="HL295" s="7"/>
      <c r="HM295" s="7"/>
      <c r="HN295" s="7"/>
      <c r="HO295" s="7"/>
      <c r="HP295" s="7"/>
    </row>
    <row r="296" spans="1:224" s="118" customFormat="1" ht="31.5" customHeight="1">
      <c r="A296" s="327" t="s">
        <v>40</v>
      </c>
      <c r="B296" s="333"/>
      <c r="C296" s="333"/>
      <c r="D296" s="333"/>
      <c r="E296" s="333"/>
      <c r="F296" s="333"/>
      <c r="G296" s="333"/>
      <c r="H296" s="7"/>
      <c r="I296" s="117"/>
      <c r="J296" s="117"/>
      <c r="K296" s="117"/>
      <c r="L296" s="117"/>
      <c r="M296" s="117"/>
      <c r="N296" s="117"/>
      <c r="O296" s="117"/>
      <c r="P296" s="117"/>
      <c r="Q296" s="117"/>
      <c r="R296" s="117"/>
      <c r="S296" s="117"/>
      <c r="T296" s="117"/>
      <c r="U296" s="117"/>
      <c r="V296" s="117"/>
      <c r="W296" s="117"/>
      <c r="X296" s="117"/>
      <c r="Y296" s="117"/>
      <c r="Z296" s="117"/>
      <c r="AA296" s="117"/>
      <c r="AB296" s="117"/>
      <c r="AC296" s="117"/>
      <c r="AD296" s="117"/>
      <c r="AE296" s="117"/>
      <c r="AF296" s="117"/>
      <c r="AG296" s="117"/>
      <c r="AH296" s="117"/>
      <c r="AI296" s="117"/>
      <c r="AJ296" s="117"/>
      <c r="AK296" s="117"/>
      <c r="AL296" s="117"/>
      <c r="AM296" s="117"/>
      <c r="AN296" s="117"/>
      <c r="AO296" s="117"/>
      <c r="AP296" s="117"/>
      <c r="AQ296" s="117"/>
      <c r="AR296" s="117"/>
      <c r="AS296" s="117"/>
      <c r="AT296" s="117"/>
      <c r="AU296" s="117"/>
      <c r="AV296" s="117"/>
      <c r="AW296" s="117"/>
      <c r="AX296" s="117"/>
      <c r="AY296" s="117"/>
      <c r="AZ296" s="117"/>
      <c r="BA296" s="117"/>
      <c r="BB296" s="117"/>
      <c r="BC296" s="117"/>
      <c r="BD296" s="117"/>
      <c r="BE296" s="117"/>
      <c r="BF296" s="117"/>
      <c r="BG296" s="117"/>
      <c r="BH296" s="117"/>
      <c r="BI296" s="117"/>
      <c r="BJ296" s="117"/>
      <c r="BK296" s="117"/>
      <c r="BL296" s="117"/>
      <c r="BM296" s="117"/>
      <c r="BN296" s="117"/>
      <c r="BO296" s="117"/>
      <c r="BP296" s="117"/>
      <c r="BQ296" s="117"/>
      <c r="BR296" s="117"/>
      <c r="BS296" s="117"/>
      <c r="BT296" s="117"/>
      <c r="BU296" s="117"/>
      <c r="BV296" s="117"/>
      <c r="BW296" s="117"/>
      <c r="BX296" s="117"/>
      <c r="BY296" s="117"/>
      <c r="BZ296" s="117"/>
      <c r="CA296" s="117"/>
      <c r="CB296" s="117"/>
      <c r="CC296" s="117"/>
      <c r="CD296" s="117"/>
      <c r="CE296" s="117"/>
      <c r="CF296" s="117"/>
      <c r="CG296" s="117"/>
      <c r="CH296" s="117"/>
      <c r="CI296" s="117"/>
      <c r="CJ296" s="117"/>
      <c r="CK296" s="117"/>
      <c r="CL296" s="117"/>
      <c r="CM296" s="117"/>
      <c r="CN296" s="117"/>
      <c r="CO296" s="117"/>
      <c r="CP296" s="117"/>
      <c r="CQ296" s="117"/>
      <c r="CR296" s="117"/>
      <c r="CS296" s="117"/>
      <c r="CT296" s="117"/>
      <c r="CU296" s="117"/>
      <c r="CV296" s="117"/>
      <c r="CW296" s="117"/>
      <c r="CX296" s="117"/>
      <c r="CY296" s="117"/>
      <c r="CZ296" s="117"/>
      <c r="DA296" s="117"/>
      <c r="DB296" s="117"/>
      <c r="DC296" s="117"/>
      <c r="DD296" s="117"/>
      <c r="DE296" s="117"/>
      <c r="DF296" s="117"/>
      <c r="DG296" s="117"/>
      <c r="DH296" s="117"/>
      <c r="DI296" s="117"/>
      <c r="DJ296" s="117"/>
      <c r="DK296" s="117"/>
      <c r="DL296" s="117"/>
      <c r="DM296" s="117"/>
      <c r="DN296" s="117"/>
      <c r="DO296" s="117"/>
      <c r="DP296" s="117"/>
      <c r="DQ296" s="117"/>
      <c r="DR296" s="117"/>
      <c r="DS296" s="117"/>
      <c r="DT296" s="117"/>
      <c r="DU296" s="117"/>
      <c r="DV296" s="117"/>
      <c r="DW296" s="117"/>
      <c r="DX296" s="117"/>
      <c r="DY296" s="117"/>
      <c r="DZ296" s="117"/>
      <c r="EA296" s="117"/>
      <c r="EB296" s="117"/>
      <c r="EC296" s="117"/>
      <c r="ED296" s="117"/>
      <c r="EE296" s="117"/>
      <c r="EF296" s="117"/>
      <c r="EG296" s="117"/>
      <c r="EH296" s="117"/>
      <c r="EI296" s="117"/>
      <c r="EJ296" s="117"/>
      <c r="EK296" s="117"/>
      <c r="EL296" s="117"/>
      <c r="EM296" s="117"/>
      <c r="EN296" s="117"/>
      <c r="EO296" s="117"/>
      <c r="EP296" s="117"/>
      <c r="EQ296" s="117"/>
      <c r="ER296" s="117"/>
      <c r="ES296" s="117"/>
      <c r="ET296" s="117"/>
      <c r="EU296" s="117"/>
      <c r="EV296" s="117"/>
      <c r="EW296" s="117"/>
      <c r="EX296" s="117"/>
      <c r="EY296" s="117"/>
      <c r="EZ296" s="117"/>
      <c r="FA296" s="117"/>
      <c r="FB296" s="117"/>
      <c r="FC296" s="117"/>
      <c r="FD296" s="117"/>
      <c r="FE296" s="117"/>
      <c r="FF296" s="117"/>
      <c r="FG296" s="117"/>
      <c r="FH296" s="117"/>
      <c r="FI296" s="117"/>
      <c r="FJ296" s="117"/>
      <c r="FK296" s="117"/>
      <c r="FL296" s="117"/>
      <c r="FM296" s="117"/>
      <c r="FN296" s="117"/>
      <c r="FO296" s="117"/>
      <c r="FP296" s="117"/>
      <c r="FQ296" s="117"/>
      <c r="FR296" s="117"/>
      <c r="FS296" s="117"/>
      <c r="FT296" s="117"/>
      <c r="FU296" s="117"/>
      <c r="FV296" s="117"/>
      <c r="FW296" s="117"/>
      <c r="FX296" s="117"/>
      <c r="FY296" s="117"/>
      <c r="FZ296" s="117"/>
      <c r="GA296" s="117"/>
      <c r="GB296" s="117"/>
      <c r="GC296" s="117"/>
      <c r="GD296" s="117"/>
      <c r="GE296" s="117"/>
      <c r="GF296" s="117"/>
      <c r="GG296" s="117"/>
      <c r="GH296" s="117"/>
      <c r="GI296" s="117"/>
      <c r="GJ296" s="117"/>
      <c r="GK296" s="117"/>
      <c r="GL296" s="117"/>
      <c r="GM296" s="117"/>
      <c r="GN296" s="117"/>
      <c r="GO296" s="117"/>
      <c r="GP296" s="117"/>
      <c r="GQ296" s="117"/>
      <c r="GR296" s="117"/>
      <c r="GS296" s="117"/>
      <c r="GT296" s="117"/>
      <c r="GU296" s="117"/>
      <c r="GV296" s="117"/>
      <c r="GW296" s="117"/>
      <c r="GX296" s="117"/>
      <c r="GY296" s="117"/>
      <c r="GZ296" s="117"/>
      <c r="HA296" s="117"/>
      <c r="HB296" s="117"/>
      <c r="HC296" s="117"/>
      <c r="HD296" s="117"/>
      <c r="HE296" s="117"/>
      <c r="HF296" s="117"/>
      <c r="HG296" s="117"/>
      <c r="HH296" s="117"/>
      <c r="HI296" s="117"/>
      <c r="HJ296" s="117"/>
      <c r="HK296" s="117"/>
      <c r="HL296" s="117"/>
      <c r="HM296" s="117"/>
      <c r="HN296" s="117"/>
      <c r="HO296" s="117"/>
      <c r="HP296" s="117"/>
    </row>
    <row r="297" spans="1:224" s="6" customFormat="1" ht="102.75" customHeight="1">
      <c r="A297" s="327" t="s">
        <v>43</v>
      </c>
      <c r="B297" s="334"/>
      <c r="C297" s="334"/>
      <c r="D297" s="334"/>
      <c r="E297" s="334"/>
      <c r="F297" s="334"/>
      <c r="G297" s="334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  <c r="BA297" s="7"/>
      <c r="BB297" s="7"/>
      <c r="BC297" s="7"/>
      <c r="BD297" s="7"/>
      <c r="BE297" s="7"/>
      <c r="BF297" s="7"/>
      <c r="BG297" s="7"/>
      <c r="BH297" s="7"/>
      <c r="BI297" s="7"/>
      <c r="BJ297" s="7"/>
      <c r="BK297" s="7"/>
      <c r="BL297" s="7"/>
      <c r="BM297" s="7"/>
      <c r="BN297" s="7"/>
      <c r="BO297" s="7"/>
      <c r="BP297" s="7"/>
      <c r="BQ297" s="7"/>
      <c r="BR297" s="7"/>
      <c r="BS297" s="7"/>
      <c r="BT297" s="7"/>
      <c r="BU297" s="7"/>
      <c r="BV297" s="7"/>
      <c r="BW297" s="7"/>
      <c r="BX297" s="7"/>
      <c r="BY297" s="7"/>
      <c r="BZ297" s="7"/>
      <c r="CA297" s="7"/>
      <c r="CB297" s="7"/>
      <c r="CC297" s="7"/>
      <c r="CD297" s="7"/>
      <c r="CE297" s="7"/>
      <c r="CF297" s="7"/>
      <c r="CG297" s="7"/>
      <c r="CH297" s="7"/>
      <c r="CI297" s="7"/>
      <c r="CJ297" s="7"/>
      <c r="CK297" s="7"/>
      <c r="CL297" s="7"/>
      <c r="CM297" s="7"/>
      <c r="CN297" s="7"/>
      <c r="CO297" s="7"/>
      <c r="CP297" s="7"/>
      <c r="CQ297" s="7"/>
      <c r="CR297" s="7"/>
      <c r="CS297" s="7"/>
      <c r="CT297" s="7"/>
      <c r="CU297" s="7"/>
      <c r="CV297" s="7"/>
      <c r="CW297" s="7"/>
      <c r="CX297" s="7"/>
      <c r="CY297" s="7"/>
      <c r="CZ297" s="7"/>
      <c r="DA297" s="7"/>
      <c r="DB297" s="7"/>
      <c r="DC297" s="7"/>
      <c r="DD297" s="7"/>
      <c r="DE297" s="7"/>
      <c r="DF297" s="7"/>
      <c r="DG297" s="7"/>
      <c r="DH297" s="7"/>
      <c r="DI297" s="7"/>
      <c r="DJ297" s="7"/>
      <c r="DK297" s="7"/>
      <c r="DL297" s="7"/>
      <c r="DM297" s="7"/>
      <c r="DN297" s="7"/>
      <c r="DO297" s="7"/>
      <c r="DP297" s="7"/>
      <c r="DQ297" s="7"/>
      <c r="DR297" s="7"/>
      <c r="DS297" s="7"/>
      <c r="DT297" s="7"/>
      <c r="DU297" s="7"/>
      <c r="DV297" s="7"/>
      <c r="DW297" s="7"/>
      <c r="DX297" s="7"/>
      <c r="DY297" s="7"/>
      <c r="DZ297" s="7"/>
      <c r="EA297" s="7"/>
      <c r="EB297" s="7"/>
      <c r="EC297" s="7"/>
      <c r="ED297" s="7"/>
      <c r="EE297" s="7"/>
      <c r="EF297" s="7"/>
      <c r="EG297" s="7"/>
      <c r="EH297" s="7"/>
      <c r="EI297" s="7"/>
      <c r="EJ297" s="7"/>
      <c r="EK297" s="7"/>
      <c r="EL297" s="7"/>
      <c r="EM297" s="7"/>
      <c r="EN297" s="7"/>
      <c r="EO297" s="7"/>
      <c r="EP297" s="7"/>
      <c r="EQ297" s="7"/>
      <c r="ER297" s="7"/>
      <c r="ES297" s="7"/>
      <c r="ET297" s="7"/>
      <c r="EU297" s="7"/>
      <c r="EV297" s="7"/>
      <c r="EW297" s="7"/>
      <c r="EX297" s="7"/>
      <c r="EY297" s="7"/>
      <c r="EZ297" s="7"/>
      <c r="FA297" s="7"/>
      <c r="FB297" s="7"/>
      <c r="FC297" s="7"/>
      <c r="FD297" s="7"/>
      <c r="FE297" s="7"/>
      <c r="FF297" s="7"/>
      <c r="FG297" s="7"/>
      <c r="FH297" s="7"/>
      <c r="FI297" s="7"/>
      <c r="FJ297" s="7"/>
      <c r="FK297" s="7"/>
      <c r="FL297" s="7"/>
      <c r="FM297" s="7"/>
      <c r="FN297" s="7"/>
      <c r="FO297" s="7"/>
      <c r="FP297" s="7"/>
      <c r="FQ297" s="7"/>
      <c r="FR297" s="7"/>
      <c r="FS297" s="7"/>
      <c r="FT297" s="7"/>
      <c r="FU297" s="7"/>
      <c r="FV297" s="7"/>
      <c r="FW297" s="7"/>
      <c r="FX297" s="7"/>
      <c r="FY297" s="7"/>
      <c r="FZ297" s="7"/>
      <c r="GA297" s="7"/>
      <c r="GB297" s="7"/>
      <c r="GC297" s="7"/>
      <c r="GD297" s="7"/>
      <c r="GE297" s="7"/>
      <c r="GF297" s="7"/>
      <c r="GG297" s="7"/>
      <c r="GH297" s="7"/>
      <c r="GI297" s="7"/>
      <c r="GJ297" s="7"/>
      <c r="GK297" s="7"/>
      <c r="GL297" s="7"/>
      <c r="GM297" s="7"/>
      <c r="GN297" s="7"/>
      <c r="GO297" s="7"/>
      <c r="GP297" s="7"/>
      <c r="GQ297" s="7"/>
      <c r="GR297" s="7"/>
      <c r="GS297" s="7"/>
      <c r="GT297" s="7"/>
      <c r="GU297" s="7"/>
      <c r="GV297" s="7"/>
      <c r="GW297" s="7"/>
      <c r="GX297" s="7"/>
      <c r="GY297" s="7"/>
      <c r="GZ297" s="7"/>
      <c r="HA297" s="7"/>
      <c r="HB297" s="7"/>
      <c r="HC297" s="7"/>
      <c r="HD297" s="7"/>
      <c r="HE297" s="7"/>
      <c r="HF297" s="7"/>
      <c r="HG297" s="7"/>
      <c r="HH297" s="7"/>
      <c r="HI297" s="7"/>
      <c r="HJ297" s="7"/>
      <c r="HK297" s="7"/>
      <c r="HL297" s="7"/>
      <c r="HM297" s="7"/>
      <c r="HN297" s="7"/>
      <c r="HO297" s="7"/>
      <c r="HP297" s="7"/>
    </row>
    <row r="298" spans="1:224" s="142" customFormat="1" ht="13.5" customHeight="1">
      <c r="A298" s="327" t="s">
        <v>41</v>
      </c>
      <c r="B298" s="328"/>
      <c r="C298" s="328"/>
      <c r="D298" s="328"/>
      <c r="E298" s="328"/>
      <c r="F298" s="328"/>
      <c r="G298" s="328"/>
      <c r="H298" s="165"/>
      <c r="I298" s="166"/>
      <c r="J298" s="187"/>
      <c r="K298" s="187"/>
      <c r="L298" s="187"/>
      <c r="M298" s="187"/>
      <c r="N298" s="187"/>
      <c r="O298" s="187"/>
      <c r="P298" s="187"/>
      <c r="Q298" s="187"/>
      <c r="R298" s="187"/>
      <c r="S298" s="187"/>
      <c r="T298" s="187"/>
      <c r="U298" s="187"/>
      <c r="V298" s="187"/>
      <c r="W298" s="187"/>
      <c r="X298" s="187"/>
      <c r="Y298" s="187"/>
      <c r="Z298" s="187"/>
      <c r="AA298" s="187"/>
      <c r="AB298" s="187"/>
      <c r="AC298" s="187"/>
      <c r="AD298" s="187"/>
      <c r="AE298" s="187"/>
      <c r="AF298" s="187"/>
      <c r="AG298" s="187"/>
      <c r="AH298" s="187"/>
      <c r="AI298" s="187"/>
      <c r="AJ298" s="187"/>
      <c r="AK298" s="187"/>
      <c r="AL298" s="187"/>
      <c r="AM298" s="187"/>
      <c r="AN298" s="187"/>
      <c r="AO298" s="187"/>
      <c r="AP298" s="187"/>
      <c r="AQ298" s="187"/>
      <c r="AR298" s="187"/>
      <c r="AS298" s="187"/>
      <c r="AT298" s="187"/>
      <c r="AU298" s="187"/>
      <c r="AV298" s="187"/>
      <c r="AW298" s="187"/>
      <c r="AX298" s="187"/>
      <c r="AY298" s="187"/>
      <c r="AZ298" s="187"/>
      <c r="BA298" s="187"/>
      <c r="BB298" s="187"/>
      <c r="BC298" s="187"/>
      <c r="BD298" s="187"/>
      <c r="BE298" s="187"/>
      <c r="BF298" s="187"/>
      <c r="BG298" s="187"/>
      <c r="BH298" s="187"/>
      <c r="BI298" s="187"/>
      <c r="BJ298" s="187"/>
      <c r="BK298" s="187"/>
      <c r="BL298" s="187"/>
      <c r="BM298" s="187"/>
      <c r="BN298" s="187"/>
      <c r="BO298" s="187"/>
      <c r="BP298" s="187"/>
      <c r="BQ298" s="187"/>
      <c r="BR298" s="187"/>
      <c r="BS298" s="187"/>
      <c r="BT298" s="187"/>
      <c r="BU298" s="187"/>
      <c r="BV298" s="187"/>
      <c r="BW298" s="187"/>
      <c r="BX298" s="187"/>
      <c r="BY298" s="187"/>
      <c r="BZ298" s="187"/>
      <c r="CA298" s="187"/>
      <c r="CB298" s="187"/>
      <c r="CC298" s="187"/>
      <c r="CD298" s="187"/>
      <c r="CE298" s="187"/>
      <c r="CF298" s="187"/>
      <c r="CG298" s="187"/>
      <c r="CH298" s="187"/>
      <c r="CI298" s="187"/>
      <c r="CJ298" s="187"/>
      <c r="CK298" s="187"/>
      <c r="CL298" s="187"/>
      <c r="CM298" s="187"/>
      <c r="CN298" s="187"/>
      <c r="CO298" s="187"/>
      <c r="CP298" s="187"/>
      <c r="CQ298" s="187"/>
      <c r="CR298" s="187"/>
      <c r="CS298" s="187"/>
      <c r="CT298" s="187"/>
      <c r="CU298" s="187"/>
      <c r="CV298" s="187"/>
      <c r="CW298" s="187"/>
      <c r="CX298" s="187"/>
      <c r="CY298" s="187"/>
      <c r="CZ298" s="187"/>
      <c r="DA298" s="187"/>
      <c r="DB298" s="187"/>
      <c r="DC298" s="187"/>
      <c r="DD298" s="187"/>
      <c r="DE298" s="187"/>
      <c r="DF298" s="187"/>
      <c r="DG298" s="187"/>
      <c r="DH298" s="187"/>
      <c r="DI298" s="187"/>
      <c r="DJ298" s="187"/>
      <c r="DK298" s="187"/>
      <c r="DL298" s="187"/>
      <c r="DM298" s="187"/>
      <c r="DN298" s="187"/>
      <c r="DO298" s="187"/>
      <c r="DP298" s="187"/>
      <c r="DQ298" s="187"/>
      <c r="DR298" s="187"/>
      <c r="DS298" s="187"/>
      <c r="DT298" s="187"/>
      <c r="DU298" s="187"/>
      <c r="DV298" s="187"/>
      <c r="DW298" s="187"/>
      <c r="DX298" s="187"/>
      <c r="DY298" s="187"/>
      <c r="DZ298" s="187"/>
      <c r="EA298" s="187"/>
      <c r="EB298" s="187"/>
      <c r="EC298" s="187"/>
      <c r="ED298" s="187"/>
      <c r="EE298" s="187"/>
      <c r="EF298" s="187"/>
      <c r="EG298" s="187"/>
      <c r="EH298" s="187"/>
      <c r="EI298" s="187"/>
      <c r="EJ298" s="187"/>
      <c r="EK298" s="187"/>
      <c r="EL298" s="187"/>
      <c r="EM298" s="187"/>
      <c r="EN298" s="187"/>
      <c r="EO298" s="187"/>
      <c r="EP298" s="187"/>
      <c r="EQ298" s="187"/>
      <c r="ER298" s="187"/>
      <c r="ES298" s="187"/>
      <c r="ET298" s="187"/>
      <c r="EU298" s="187"/>
      <c r="EV298" s="187"/>
      <c r="EW298" s="187"/>
      <c r="EX298" s="187"/>
      <c r="EY298" s="187"/>
      <c r="EZ298" s="187"/>
      <c r="FA298" s="187"/>
      <c r="FB298" s="187"/>
      <c r="FC298" s="187"/>
      <c r="FD298" s="187"/>
      <c r="FE298" s="187"/>
      <c r="FF298" s="187"/>
      <c r="FG298" s="187"/>
      <c r="FH298" s="187"/>
      <c r="FI298" s="187"/>
      <c r="FJ298" s="187"/>
      <c r="FK298" s="187"/>
      <c r="FL298" s="187"/>
      <c r="FM298" s="187"/>
      <c r="FN298" s="187"/>
      <c r="FO298" s="187"/>
      <c r="FP298" s="187"/>
      <c r="FQ298" s="187"/>
      <c r="FR298" s="187"/>
      <c r="FS298" s="187"/>
      <c r="FT298" s="187"/>
      <c r="FU298" s="187"/>
      <c r="FV298" s="187"/>
      <c r="FW298" s="187"/>
      <c r="FX298" s="187"/>
      <c r="FY298" s="187"/>
      <c r="FZ298" s="187"/>
      <c r="GA298" s="187"/>
      <c r="GB298" s="187"/>
      <c r="GC298" s="187"/>
      <c r="GD298" s="187"/>
      <c r="GE298" s="187"/>
      <c r="GF298" s="187"/>
      <c r="GG298" s="187"/>
      <c r="GH298" s="187"/>
      <c r="GI298" s="187"/>
      <c r="GJ298" s="187"/>
      <c r="GK298" s="187"/>
      <c r="GL298" s="187"/>
      <c r="GM298" s="187"/>
      <c r="GN298" s="187"/>
      <c r="GO298" s="187"/>
      <c r="GP298" s="187"/>
      <c r="GQ298" s="187"/>
      <c r="GR298" s="187"/>
      <c r="GS298" s="187"/>
      <c r="GT298" s="187"/>
      <c r="GU298" s="187"/>
      <c r="GV298" s="187"/>
      <c r="GW298" s="187"/>
      <c r="GX298" s="187"/>
      <c r="GY298" s="187"/>
      <c r="GZ298" s="187"/>
      <c r="HA298" s="187"/>
      <c r="HB298" s="187"/>
      <c r="HC298" s="187"/>
      <c r="HD298" s="187"/>
      <c r="HE298" s="187"/>
      <c r="HF298" s="187"/>
      <c r="HG298" s="187"/>
      <c r="HH298" s="187"/>
      <c r="HI298" s="187"/>
      <c r="HJ298" s="187"/>
      <c r="HK298" s="187"/>
      <c r="HL298" s="187"/>
      <c r="HM298" s="187"/>
      <c r="HN298" s="187"/>
      <c r="HO298" s="187"/>
      <c r="HP298" s="187"/>
    </row>
    <row r="299" spans="1:224" s="142" customFormat="1" ht="13.5" customHeight="1">
      <c r="A299" s="327" t="s">
        <v>42</v>
      </c>
      <c r="B299" s="328"/>
      <c r="C299" s="328"/>
      <c r="D299" s="328"/>
      <c r="E299" s="328"/>
      <c r="F299" s="328"/>
      <c r="G299" s="328"/>
      <c r="H299" s="165"/>
      <c r="I299" s="166"/>
      <c r="J299" s="187"/>
      <c r="K299" s="188"/>
      <c r="L299" s="187"/>
      <c r="M299" s="187"/>
      <c r="N299" s="187"/>
      <c r="O299" s="187"/>
      <c r="P299" s="187"/>
      <c r="Q299" s="187"/>
      <c r="R299" s="187"/>
      <c r="S299" s="187"/>
      <c r="T299" s="187"/>
      <c r="U299" s="187"/>
      <c r="V299" s="187"/>
      <c r="W299" s="187"/>
      <c r="X299" s="187"/>
      <c r="Y299" s="187"/>
      <c r="Z299" s="187"/>
      <c r="AA299" s="187"/>
      <c r="AB299" s="187"/>
      <c r="AC299" s="187"/>
      <c r="AD299" s="187"/>
      <c r="AE299" s="187"/>
      <c r="AF299" s="187"/>
      <c r="AG299" s="187"/>
      <c r="AH299" s="187"/>
      <c r="AI299" s="187"/>
      <c r="AJ299" s="187"/>
      <c r="AK299" s="187"/>
      <c r="AL299" s="187"/>
      <c r="AM299" s="187"/>
      <c r="AN299" s="187"/>
      <c r="AO299" s="187"/>
      <c r="AP299" s="187"/>
      <c r="AQ299" s="187"/>
      <c r="AR299" s="187"/>
      <c r="AS299" s="187"/>
      <c r="AT299" s="187"/>
      <c r="AU299" s="187"/>
      <c r="AV299" s="187"/>
      <c r="AW299" s="187"/>
      <c r="AX299" s="187"/>
      <c r="AY299" s="187"/>
      <c r="AZ299" s="187"/>
      <c r="BA299" s="187"/>
      <c r="BB299" s="187"/>
      <c r="BC299" s="187"/>
      <c r="BD299" s="187"/>
      <c r="BE299" s="187"/>
      <c r="BF299" s="187"/>
      <c r="BG299" s="187"/>
      <c r="BH299" s="187"/>
      <c r="BI299" s="187"/>
      <c r="BJ299" s="187"/>
      <c r="BK299" s="187"/>
      <c r="BL299" s="187"/>
      <c r="BM299" s="187"/>
      <c r="BN299" s="187"/>
      <c r="BO299" s="187"/>
      <c r="BP299" s="187"/>
      <c r="BQ299" s="187"/>
      <c r="BR299" s="187"/>
      <c r="BS299" s="187"/>
      <c r="BT299" s="187"/>
      <c r="BU299" s="187"/>
      <c r="BV299" s="187"/>
      <c r="BW299" s="187"/>
      <c r="BX299" s="187"/>
      <c r="BY299" s="187"/>
      <c r="BZ299" s="187"/>
      <c r="CA299" s="187"/>
      <c r="CB299" s="187"/>
      <c r="CC299" s="187"/>
      <c r="CD299" s="187"/>
      <c r="CE299" s="187"/>
      <c r="CF299" s="187"/>
      <c r="CG299" s="187"/>
      <c r="CH299" s="187"/>
      <c r="CI299" s="187"/>
      <c r="CJ299" s="187"/>
      <c r="CK299" s="187"/>
      <c r="CL299" s="187"/>
      <c r="CM299" s="187"/>
      <c r="CN299" s="187"/>
      <c r="CO299" s="187"/>
      <c r="CP299" s="187"/>
      <c r="CQ299" s="187"/>
      <c r="CR299" s="187"/>
      <c r="CS299" s="187"/>
      <c r="CT299" s="187"/>
      <c r="CU299" s="187"/>
      <c r="CV299" s="187"/>
      <c r="CW299" s="187"/>
      <c r="CX299" s="187"/>
      <c r="CY299" s="187"/>
      <c r="CZ299" s="187"/>
      <c r="DA299" s="187"/>
      <c r="DB299" s="187"/>
      <c r="DC299" s="187"/>
      <c r="DD299" s="187"/>
      <c r="DE299" s="187"/>
      <c r="DF299" s="187"/>
      <c r="DG299" s="187"/>
      <c r="DH299" s="187"/>
      <c r="DI299" s="187"/>
      <c r="DJ299" s="187"/>
      <c r="DK299" s="187"/>
      <c r="DL299" s="187"/>
      <c r="DM299" s="187"/>
      <c r="DN299" s="187"/>
      <c r="DO299" s="187"/>
      <c r="DP299" s="187"/>
      <c r="DQ299" s="187"/>
      <c r="DR299" s="187"/>
      <c r="DS299" s="187"/>
      <c r="DT299" s="187"/>
      <c r="DU299" s="187"/>
      <c r="DV299" s="187"/>
      <c r="DW299" s="187"/>
      <c r="DX299" s="187"/>
      <c r="DY299" s="187"/>
      <c r="DZ299" s="187"/>
      <c r="EA299" s="187"/>
      <c r="EB299" s="187"/>
      <c r="EC299" s="187"/>
      <c r="ED299" s="187"/>
      <c r="EE299" s="187"/>
      <c r="EF299" s="187"/>
      <c r="EG299" s="187"/>
      <c r="EH299" s="187"/>
      <c r="EI299" s="187"/>
      <c r="EJ299" s="187"/>
      <c r="EK299" s="187"/>
      <c r="EL299" s="187"/>
      <c r="EM299" s="187"/>
      <c r="EN299" s="187"/>
      <c r="EO299" s="187"/>
      <c r="EP299" s="187"/>
      <c r="EQ299" s="187"/>
      <c r="ER299" s="187"/>
      <c r="ES299" s="187"/>
      <c r="ET299" s="187"/>
      <c r="EU299" s="187"/>
      <c r="EV299" s="187"/>
      <c r="EW299" s="187"/>
      <c r="EX299" s="187"/>
      <c r="EY299" s="187"/>
      <c r="EZ299" s="187"/>
      <c r="FA299" s="187"/>
      <c r="FB299" s="187"/>
      <c r="FC299" s="187"/>
      <c r="FD299" s="187"/>
      <c r="FE299" s="187"/>
      <c r="FF299" s="187"/>
      <c r="FG299" s="187"/>
      <c r="FH299" s="187"/>
      <c r="FI299" s="187"/>
      <c r="FJ299" s="187"/>
      <c r="FK299" s="187"/>
      <c r="FL299" s="187"/>
      <c r="FM299" s="187"/>
      <c r="FN299" s="187"/>
      <c r="FO299" s="187"/>
      <c r="FP299" s="187"/>
      <c r="FQ299" s="187"/>
      <c r="FR299" s="187"/>
      <c r="FS299" s="187"/>
      <c r="FT299" s="187"/>
      <c r="FU299" s="187"/>
      <c r="FV299" s="187"/>
      <c r="FW299" s="187"/>
      <c r="FX299" s="187"/>
      <c r="FY299" s="187"/>
      <c r="FZ299" s="187"/>
      <c r="GA299" s="187"/>
      <c r="GB299" s="187"/>
      <c r="GC299" s="187"/>
      <c r="GD299" s="187"/>
      <c r="GE299" s="187"/>
      <c r="GF299" s="187"/>
      <c r="GG299" s="187"/>
      <c r="GH299" s="187"/>
      <c r="GI299" s="187"/>
      <c r="GJ299" s="187"/>
      <c r="GK299" s="187"/>
      <c r="GL299" s="187"/>
      <c r="GM299" s="187"/>
      <c r="GN299" s="187"/>
      <c r="GO299" s="187"/>
      <c r="GP299" s="187"/>
      <c r="GQ299" s="187"/>
      <c r="GR299" s="187"/>
      <c r="GS299" s="187"/>
      <c r="GT299" s="187"/>
      <c r="GU299" s="187"/>
      <c r="GV299" s="187"/>
      <c r="GW299" s="187"/>
      <c r="GX299" s="187"/>
      <c r="GY299" s="187"/>
      <c r="GZ299" s="187"/>
      <c r="HA299" s="187"/>
      <c r="HB299" s="187"/>
      <c r="HC299" s="187"/>
      <c r="HD299" s="187"/>
      <c r="HE299" s="187"/>
      <c r="HF299" s="187"/>
      <c r="HG299" s="187"/>
      <c r="HH299" s="187"/>
      <c r="HI299" s="187"/>
      <c r="HJ299" s="187"/>
      <c r="HK299" s="187"/>
      <c r="HL299" s="187"/>
      <c r="HM299" s="187"/>
      <c r="HN299" s="187"/>
      <c r="HO299" s="187"/>
      <c r="HP299" s="187"/>
    </row>
    <row r="300" spans="1:224" s="167" customFormat="1" ht="13.5" customHeight="1">
      <c r="A300" s="271"/>
      <c r="B300" s="272"/>
      <c r="C300" s="272"/>
      <c r="D300" s="272"/>
      <c r="E300" s="272"/>
      <c r="F300" s="272"/>
      <c r="G300" s="272"/>
      <c r="H300" s="35"/>
      <c r="I300" s="36"/>
      <c r="J300" s="189"/>
      <c r="K300" s="189"/>
      <c r="L300" s="189"/>
      <c r="M300" s="189"/>
      <c r="N300" s="189"/>
      <c r="O300" s="189"/>
      <c r="P300" s="189"/>
      <c r="Q300" s="189"/>
      <c r="R300" s="189"/>
      <c r="S300" s="189"/>
      <c r="T300" s="189"/>
      <c r="U300" s="189"/>
      <c r="V300" s="189"/>
      <c r="W300" s="189"/>
      <c r="X300" s="189"/>
      <c r="Y300" s="189"/>
      <c r="Z300" s="189"/>
      <c r="AA300" s="189"/>
      <c r="AB300" s="189"/>
      <c r="AC300" s="189"/>
      <c r="AD300" s="189"/>
      <c r="AE300" s="189"/>
      <c r="AF300" s="189"/>
      <c r="AG300" s="189"/>
      <c r="AH300" s="189"/>
      <c r="AI300" s="189"/>
      <c r="AJ300" s="189"/>
      <c r="AK300" s="189"/>
      <c r="AL300" s="189"/>
      <c r="AM300" s="189"/>
      <c r="AN300" s="189"/>
      <c r="AO300" s="189"/>
      <c r="AP300" s="189"/>
      <c r="AQ300" s="189"/>
      <c r="AR300" s="189"/>
      <c r="AS300" s="189"/>
      <c r="AT300" s="189"/>
      <c r="AU300" s="189"/>
      <c r="AV300" s="189"/>
      <c r="AW300" s="189"/>
      <c r="AX300" s="189"/>
      <c r="AY300" s="189"/>
      <c r="AZ300" s="189"/>
      <c r="BA300" s="189"/>
      <c r="BB300" s="189"/>
      <c r="BC300" s="189"/>
      <c r="BD300" s="189"/>
      <c r="BE300" s="189"/>
      <c r="BF300" s="189"/>
      <c r="BG300" s="189"/>
      <c r="BH300" s="189"/>
      <c r="BI300" s="189"/>
      <c r="BJ300" s="189"/>
      <c r="BK300" s="189"/>
      <c r="BL300" s="189"/>
      <c r="BM300" s="189"/>
      <c r="BN300" s="189"/>
      <c r="BO300" s="189"/>
      <c r="BP300" s="189"/>
      <c r="BQ300" s="189"/>
      <c r="BR300" s="189"/>
      <c r="BS300" s="189"/>
      <c r="BT300" s="189"/>
      <c r="BU300" s="189"/>
      <c r="BV300" s="189"/>
      <c r="BW300" s="189"/>
      <c r="BX300" s="189"/>
      <c r="BY300" s="189"/>
      <c r="BZ300" s="189"/>
      <c r="CA300" s="189"/>
      <c r="CB300" s="189"/>
      <c r="CC300" s="189"/>
      <c r="CD300" s="189"/>
      <c r="CE300" s="189"/>
      <c r="CF300" s="189"/>
      <c r="CG300" s="189"/>
      <c r="CH300" s="189"/>
      <c r="CI300" s="189"/>
      <c r="CJ300" s="189"/>
      <c r="CK300" s="189"/>
      <c r="CL300" s="189"/>
      <c r="CM300" s="189"/>
      <c r="CN300" s="189"/>
      <c r="CO300" s="189"/>
      <c r="CP300" s="189"/>
      <c r="CQ300" s="189"/>
      <c r="CR300" s="189"/>
      <c r="CS300" s="189"/>
      <c r="CT300" s="189"/>
      <c r="CU300" s="189"/>
      <c r="CV300" s="189"/>
      <c r="CW300" s="189"/>
      <c r="CX300" s="189"/>
      <c r="CY300" s="189"/>
      <c r="CZ300" s="189"/>
      <c r="DA300" s="189"/>
      <c r="DB300" s="189"/>
      <c r="DC300" s="189"/>
      <c r="DD300" s="189"/>
      <c r="DE300" s="189"/>
      <c r="DF300" s="189"/>
      <c r="DG300" s="189"/>
      <c r="DH300" s="189"/>
      <c r="DI300" s="189"/>
      <c r="DJ300" s="189"/>
      <c r="DK300" s="189"/>
      <c r="DL300" s="189"/>
      <c r="DM300" s="189"/>
      <c r="DN300" s="189"/>
      <c r="DO300" s="189"/>
      <c r="DP300" s="189"/>
      <c r="DQ300" s="189"/>
      <c r="DR300" s="189"/>
      <c r="DS300" s="189"/>
      <c r="DT300" s="189"/>
      <c r="DU300" s="189"/>
      <c r="DV300" s="189"/>
      <c r="DW300" s="189"/>
      <c r="DX300" s="189"/>
      <c r="DY300" s="189"/>
      <c r="DZ300" s="189"/>
      <c r="EA300" s="189"/>
      <c r="EB300" s="189"/>
      <c r="EC300" s="189"/>
      <c r="ED300" s="189"/>
      <c r="EE300" s="189"/>
      <c r="EF300" s="189"/>
      <c r="EG300" s="189"/>
      <c r="EH300" s="189"/>
      <c r="EI300" s="189"/>
      <c r="EJ300" s="189"/>
      <c r="EK300" s="189"/>
      <c r="EL300" s="189"/>
      <c r="EM300" s="189"/>
      <c r="EN300" s="189"/>
      <c r="EO300" s="189"/>
      <c r="EP300" s="189"/>
      <c r="EQ300" s="189"/>
      <c r="ER300" s="189"/>
      <c r="ES300" s="189"/>
      <c r="ET300" s="189"/>
      <c r="EU300" s="189"/>
      <c r="EV300" s="189"/>
      <c r="EW300" s="189"/>
      <c r="EX300" s="189"/>
      <c r="EY300" s="189"/>
      <c r="EZ300" s="189"/>
      <c r="FA300" s="189"/>
      <c r="FB300" s="189"/>
      <c r="FC300" s="189"/>
      <c r="FD300" s="189"/>
      <c r="FE300" s="189"/>
      <c r="FF300" s="189"/>
      <c r="FG300" s="189"/>
      <c r="FH300" s="189"/>
      <c r="FI300" s="189"/>
      <c r="FJ300" s="189"/>
      <c r="FK300" s="189"/>
      <c r="FL300" s="189"/>
      <c r="FM300" s="189"/>
      <c r="FN300" s="189"/>
      <c r="FO300" s="189"/>
      <c r="FP300" s="189"/>
      <c r="FQ300" s="189"/>
      <c r="FR300" s="189"/>
      <c r="FS300" s="189"/>
      <c r="FT300" s="189"/>
      <c r="FU300" s="189"/>
      <c r="FV300" s="189"/>
      <c r="FW300" s="189"/>
      <c r="FX300" s="189"/>
      <c r="FY300" s="189"/>
      <c r="FZ300" s="189"/>
      <c r="GA300" s="189"/>
      <c r="GB300" s="189"/>
      <c r="GC300" s="189"/>
      <c r="GD300" s="189"/>
      <c r="GE300" s="189"/>
      <c r="GF300" s="189"/>
      <c r="GG300" s="189"/>
      <c r="GH300" s="189"/>
      <c r="GI300" s="189"/>
      <c r="GJ300" s="189"/>
      <c r="GK300" s="189"/>
      <c r="GL300" s="189"/>
      <c r="GM300" s="189"/>
      <c r="GN300" s="189"/>
      <c r="GO300" s="189"/>
      <c r="GP300" s="189"/>
      <c r="GQ300" s="189"/>
      <c r="GR300" s="189"/>
      <c r="GS300" s="189"/>
      <c r="GT300" s="189"/>
      <c r="GU300" s="189"/>
      <c r="GV300" s="189"/>
      <c r="GW300" s="189"/>
      <c r="GX300" s="189"/>
      <c r="GY300" s="189"/>
      <c r="GZ300" s="189"/>
      <c r="HA300" s="189"/>
      <c r="HB300" s="189"/>
      <c r="HC300" s="189"/>
      <c r="HD300" s="189"/>
      <c r="HE300" s="189"/>
      <c r="HF300" s="189"/>
      <c r="HG300" s="189"/>
      <c r="HH300" s="189"/>
      <c r="HI300" s="189"/>
      <c r="HJ300" s="189"/>
      <c r="HK300" s="189"/>
      <c r="HL300" s="189"/>
      <c r="HM300" s="189"/>
      <c r="HN300" s="189"/>
      <c r="HO300" s="189"/>
      <c r="HP300" s="189"/>
    </row>
  </sheetData>
  <mergeCells count="7">
    <mergeCell ref="A298:G298"/>
    <mergeCell ref="A299:G299"/>
    <mergeCell ref="A2:I2"/>
    <mergeCell ref="A3:D3"/>
    <mergeCell ref="A293:C293"/>
    <mergeCell ref="A296:G296"/>
    <mergeCell ref="A297:G297"/>
  </mergeCells>
  <printOptions horizontalCentered="1"/>
  <pageMargins left="0.39370078740157483" right="0.39370078740157483" top="0.78740157480314965" bottom="0.39370078740157483" header="0" footer="0.22187499999999999"/>
  <pageSetup paperSize="9" scale="65" fitToHeight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D.1.1. ASŘ - NS + BP</vt:lpstr>
      <vt:lpstr>'D.1.1. ASŘ - NS + BP'!Oblast_tisku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2019-08-14T09:02:54Z</dcterms:modified>
</cp:coreProperties>
</file>